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J:\procurement_baa_rfp\WIP - NOT PUBLIC\22-70302 IDOI All Payer Claims Database\Response\4 Clarifications\BAFO\"/>
    </mc:Choice>
  </mc:AlternateContent>
  <xr:revisionPtr revIDLastSave="0" documentId="8_{F3571CF7-9F53-4341-92B8-65DD04F7114A}" xr6:coauthVersionLast="47" xr6:coauthVersionMax="47" xr10:uidLastSave="{00000000-0000-0000-0000-000000000000}"/>
  <bookViews>
    <workbookView xWindow="-120" yWindow="-120" windowWidth="20730" windowHeight="11160" tabRatio="641" xr2:uid="{00000000-000D-0000-FFFF-FFFF00000000}"/>
  </bookViews>
  <sheets>
    <sheet name="Title" sheetId="8" r:id="rId1"/>
    <sheet name="Summary" sheetId="15" r:id="rId2"/>
    <sheet name="Staffing Rates" sheetId="5" r:id="rId3"/>
    <sheet name="DDI Costs" sheetId="14" r:id="rId4"/>
    <sheet name="Sys. Main. &amp; Admin. Resp. Costs" sheetId="18" r:id="rId5"/>
    <sheet name="Other Costs" sheetId="17" r:id="rId6"/>
    <sheet name="Enhancements" sheetId="13" r:id="rId7"/>
  </sheets>
  <externalReferences>
    <externalReference r:id="rId8"/>
  </externalReferences>
  <definedNames>
    <definedName name="_xlnm.Print_Area" localSheetId="3">'DDI Costs'!$A$1:$H$36</definedName>
    <definedName name="_xlnm.Print_Area" localSheetId="6">Enhancements!$A$1:$G$6</definedName>
    <definedName name="_xlnm.Print_Area" localSheetId="2">'Staffing Rates'!$A$1:$G$26</definedName>
    <definedName name="_xlnm.Print_Area" localSheetId="1">Summary!$A$1:$G$6</definedName>
    <definedName name="_xlnm.Print_Area" localSheetId="4">'Sys. Main. &amp; Admin. Resp. Costs'!$A$1:$H$36</definedName>
    <definedName name="_xlnm.Print_Area" localSheetId="0">Title!$A$1:$G$11</definedName>
    <definedName name="_xlnm.Print_Titles" localSheetId="3">'DDI Costs'!$B:$B,'DDI Costs'!$1:$3</definedName>
    <definedName name="_xlnm.Print_Titles" localSheetId="4">'Sys. Main. &amp; Admin. Resp. Costs'!$B:$B,'Sys. Main. &amp; Admin. Resp. Costs'!$1:$3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 i="5" l="1"/>
  <c r="H2" i="17"/>
  <c r="D36" i="18"/>
  <c r="G36" i="18"/>
  <c r="F35" i="18"/>
  <c r="F34" i="18"/>
  <c r="F33" i="18"/>
  <c r="F32" i="18"/>
  <c r="F31" i="18"/>
  <c r="F30" i="18"/>
  <c r="F29" i="18"/>
  <c r="F28" i="18"/>
  <c r="F27" i="18"/>
  <c r="F26" i="18"/>
  <c r="H26" i="18"/>
  <c r="F25" i="18"/>
  <c r="H25" i="18"/>
  <c r="F24" i="18"/>
  <c r="F23" i="18"/>
  <c r="F22" i="18"/>
  <c r="H22" i="18"/>
  <c r="F21" i="18"/>
  <c r="F20" i="18"/>
  <c r="F19" i="18"/>
  <c r="F18" i="18"/>
  <c r="H18" i="18"/>
  <c r="F17" i="18"/>
  <c r="F16" i="18"/>
  <c r="H16" i="18"/>
  <c r="F15" i="18"/>
  <c r="F14" i="18"/>
  <c r="H14" i="18"/>
  <c r="F13" i="18"/>
  <c r="F12" i="18"/>
  <c r="F11" i="18"/>
  <c r="C11" i="18"/>
  <c r="E11" i="18"/>
  <c r="C11" i="14"/>
  <c r="E11" i="14"/>
  <c r="C12" i="14"/>
  <c r="C13" i="14"/>
  <c r="C14" i="14"/>
  <c r="C15" i="14"/>
  <c r="C16" i="14"/>
  <c r="G30" i="17"/>
  <c r="E30" i="17"/>
  <c r="F30" i="17"/>
  <c r="H30" i="17"/>
  <c r="I30" i="17"/>
  <c r="J30" i="17"/>
  <c r="K30" i="17"/>
  <c r="H35" i="18"/>
  <c r="C7" i="18"/>
  <c r="E33" i="18"/>
  <c r="C35" i="18"/>
  <c r="B35" i="18"/>
  <c r="H34" i="18"/>
  <c r="C34" i="18"/>
  <c r="B34" i="18"/>
  <c r="H33" i="18"/>
  <c r="C33" i="18"/>
  <c r="B33" i="18"/>
  <c r="H32" i="18"/>
  <c r="C32" i="18"/>
  <c r="B32" i="18"/>
  <c r="H31" i="18"/>
  <c r="C31" i="18"/>
  <c r="B31" i="18"/>
  <c r="H30" i="18"/>
  <c r="C30" i="18"/>
  <c r="B30" i="18"/>
  <c r="H29" i="18"/>
  <c r="C29" i="18"/>
  <c r="B29" i="18"/>
  <c r="H28" i="18"/>
  <c r="C28" i="18"/>
  <c r="B28" i="18"/>
  <c r="H27" i="18"/>
  <c r="C27" i="18"/>
  <c r="B27" i="18"/>
  <c r="C26" i="18"/>
  <c r="B26" i="18"/>
  <c r="C25" i="18"/>
  <c r="B25" i="18"/>
  <c r="H24" i="18"/>
  <c r="C24" i="18"/>
  <c r="B24" i="18"/>
  <c r="H23" i="18"/>
  <c r="C23" i="18"/>
  <c r="B23" i="18"/>
  <c r="C22" i="18"/>
  <c r="E22" i="18"/>
  <c r="B22" i="18"/>
  <c r="H21" i="18"/>
  <c r="C21" i="18"/>
  <c r="B21" i="18"/>
  <c r="H20" i="18"/>
  <c r="C20" i="18"/>
  <c r="B20" i="18"/>
  <c r="H19" i="18"/>
  <c r="C19" i="18"/>
  <c r="E19" i="18"/>
  <c r="B19" i="18"/>
  <c r="C18" i="18"/>
  <c r="E18" i="18"/>
  <c r="B18" i="18"/>
  <c r="H17" i="18"/>
  <c r="C17" i="18"/>
  <c r="B17" i="18"/>
  <c r="C16" i="18"/>
  <c r="B16" i="18"/>
  <c r="H15" i="18"/>
  <c r="C15" i="18"/>
  <c r="E15" i="18"/>
  <c r="B15" i="18"/>
  <c r="C14" i="18"/>
  <c r="B14" i="18"/>
  <c r="H13" i="18"/>
  <c r="C13" i="18"/>
  <c r="B13" i="18"/>
  <c r="H12" i="18"/>
  <c r="C12" i="18"/>
  <c r="B12" i="18"/>
  <c r="H11" i="18"/>
  <c r="B11" i="18"/>
  <c r="E20" i="18"/>
  <c r="E35" i="18"/>
  <c r="E34" i="18"/>
  <c r="E12" i="18"/>
  <c r="E31" i="18"/>
  <c r="E13" i="18"/>
  <c r="E27" i="18"/>
  <c r="E14" i="18"/>
  <c r="E28" i="18"/>
  <c r="D30" i="17"/>
  <c r="M29" i="17"/>
  <c r="L29" i="17"/>
  <c r="M28" i="17"/>
  <c r="L28" i="17"/>
  <c r="M27" i="17"/>
  <c r="L27" i="17"/>
  <c r="M26" i="17"/>
  <c r="L26" i="17"/>
  <c r="M25" i="17"/>
  <c r="L25" i="17"/>
  <c r="M24" i="17"/>
  <c r="L24" i="17"/>
  <c r="M23" i="17"/>
  <c r="L23" i="17"/>
  <c r="M22" i="17"/>
  <c r="L22" i="17"/>
  <c r="M21" i="17"/>
  <c r="L21" i="17"/>
  <c r="M20" i="17"/>
  <c r="L20" i="17"/>
  <c r="M19" i="17"/>
  <c r="L19" i="17"/>
  <c r="M18" i="17"/>
  <c r="L18" i="17"/>
  <c r="M17" i="17"/>
  <c r="L17" i="17"/>
  <c r="M16" i="17"/>
  <c r="L16" i="17"/>
  <c r="M15" i="17"/>
  <c r="L15" i="17"/>
  <c r="M14" i="17"/>
  <c r="L14" i="17"/>
  <c r="M13" i="17"/>
  <c r="L13" i="17"/>
  <c r="M12" i="17"/>
  <c r="M30" i="17"/>
  <c r="D11" i="15"/>
  <c r="L12" i="17"/>
  <c r="M11" i="17"/>
  <c r="L11" i="17"/>
  <c r="M10" i="17"/>
  <c r="L10" i="17"/>
  <c r="M9" i="17"/>
  <c r="L9" i="17"/>
  <c r="L30" i="17"/>
  <c r="C11" i="15"/>
  <c r="B27" i="14"/>
  <c r="B28" i="14"/>
  <c r="B29" i="14"/>
  <c r="B30" i="14"/>
  <c r="B31" i="14"/>
  <c r="B32" i="14"/>
  <c r="B33" i="14"/>
  <c r="C35" i="14"/>
  <c r="E35" i="14"/>
  <c r="C34" i="14"/>
  <c r="E34" i="14"/>
  <c r="C33" i="14"/>
  <c r="E33" i="14"/>
  <c r="C32" i="14"/>
  <c r="E32" i="14"/>
  <c r="C31" i="14"/>
  <c r="E31" i="14"/>
  <c r="C30" i="14"/>
  <c r="E30" i="14"/>
  <c r="C29" i="14"/>
  <c r="E29" i="14"/>
  <c r="C28" i="14"/>
  <c r="E28" i="14"/>
  <c r="C27" i="14"/>
  <c r="E27" i="14"/>
  <c r="C26" i="14"/>
  <c r="E26" i="14"/>
  <c r="C25" i="14"/>
  <c r="E25" i="14"/>
  <c r="C24" i="14"/>
  <c r="C23" i="14"/>
  <c r="C22" i="14"/>
  <c r="E22" i="14"/>
  <c r="C21" i="14"/>
  <c r="E21" i="14"/>
  <c r="C20" i="14"/>
  <c r="C19" i="14"/>
  <c r="C18" i="14"/>
  <c r="E18" i="14"/>
  <c r="C17" i="14"/>
  <c r="E17" i="14"/>
  <c r="B12" i="14"/>
  <c r="B13" i="14"/>
  <c r="B14" i="14"/>
  <c r="B15" i="14"/>
  <c r="B16" i="14"/>
  <c r="B17" i="14"/>
  <c r="B18" i="14"/>
  <c r="B19" i="14"/>
  <c r="B20" i="14"/>
  <c r="B21" i="14"/>
  <c r="B22" i="14"/>
  <c r="B23" i="14"/>
  <c r="B24" i="14"/>
  <c r="B25" i="14"/>
  <c r="B26" i="14"/>
  <c r="B34" i="14"/>
  <c r="B35" i="14"/>
  <c r="B11" i="14"/>
  <c r="D36" i="14"/>
  <c r="E24" i="14"/>
  <c r="E23" i="14"/>
  <c r="E20" i="14"/>
  <c r="E19" i="14"/>
  <c r="E16" i="14"/>
  <c r="E15" i="14"/>
  <c r="E14" i="14"/>
  <c r="E13" i="14"/>
  <c r="E12" i="14"/>
  <c r="D2" i="14"/>
  <c r="D2" i="18"/>
  <c r="E32" i="18"/>
  <c r="E29" i="18"/>
  <c r="E25" i="18"/>
  <c r="E17" i="18"/>
  <c r="E30" i="18"/>
  <c r="E21" i="18"/>
  <c r="E16" i="18"/>
  <c r="E36" i="18"/>
  <c r="C10" i="15"/>
  <c r="E23" i="18"/>
  <c r="E24" i="18"/>
  <c r="E26" i="18"/>
  <c r="E36" i="14"/>
  <c r="H36" i="18"/>
  <c r="D10" i="15"/>
  <c r="C9" i="15"/>
  <c r="C7" i="13"/>
  <c r="C10" i="13"/>
  <c r="D12" i="15"/>
  <c r="D13" i="15"/>
  <c r="C9" i="13"/>
  <c r="C12" i="15"/>
  <c r="C13" i="15"/>
</calcChain>
</file>

<file path=xl/sharedStrings.xml><?xml version="1.0" encoding="utf-8"?>
<sst xmlns="http://schemas.openxmlformats.org/spreadsheetml/2006/main" count="116" uniqueCount="90">
  <si>
    <t>State of Indiana</t>
  </si>
  <si>
    <t>Respondent Name:</t>
  </si>
  <si>
    <t>Summary</t>
  </si>
  <si>
    <t>Please Complete Yellow Shaded Regions</t>
  </si>
  <si>
    <t xml:space="preserve">Component </t>
  </si>
  <si>
    <t>Other Costs</t>
  </si>
  <si>
    <t>Enhancements Costs</t>
  </si>
  <si>
    <t>Total Bid Amount</t>
  </si>
  <si>
    <t>Staffing Rates</t>
  </si>
  <si>
    <t>Position Title</t>
  </si>
  <si>
    <t>HOURLY Billable Rate Per Position</t>
  </si>
  <si>
    <t>Total</t>
  </si>
  <si>
    <t>Other Costs (Hardware, Software, Licenses, etc.)</t>
  </si>
  <si>
    <t>Item</t>
  </si>
  <si>
    <t>Item Description, Version, Quantities, etc.)</t>
  </si>
  <si>
    <t>Year 1 Cost (Base Contract)</t>
  </si>
  <si>
    <t>Year 2 Cost (Base Contract)</t>
  </si>
  <si>
    <t>Optional Contract Extension Year 1 Costs</t>
  </si>
  <si>
    <t>Optional Contract Extension Year 2 Costs</t>
  </si>
  <si>
    <t>Total Cost - Base Contract</t>
  </si>
  <si>
    <t>Total Cost - Optional Contract Extension Years</t>
  </si>
  <si>
    <t>Example: License System X</t>
  </si>
  <si>
    <t>v6.0, 1 license</t>
  </si>
  <si>
    <t>Enhancements Cost</t>
  </si>
  <si>
    <t>Optional Contract Extension Year 3 Costs</t>
  </si>
  <si>
    <t xml:space="preserve"> </t>
  </si>
  <si>
    <t>DDI</t>
  </si>
  <si>
    <t>DDI Costs</t>
  </si>
  <si>
    <t>IDOI APCD RFP</t>
  </si>
  <si>
    <t>Design, Development, &amp; Implementation Costs</t>
  </si>
  <si>
    <t>Total Months to Complete Solution Design, Development, &amp; Implementation</t>
  </si>
  <si>
    <t>Total hours per position to design, develop, and implement APCD</t>
  </si>
  <si>
    <t>DDI Total</t>
  </si>
  <si>
    <t>Total cost per position to design, develop, and implement APCD</t>
  </si>
  <si>
    <t>Year 3 Cost (Base Contract)</t>
  </si>
  <si>
    <t>Year 4 Cost (Base Contract)</t>
  </si>
  <si>
    <t>Optional Contract Extension Year 4 Costs</t>
  </si>
  <si>
    <t>Estimated Hours Per Year</t>
  </si>
  <si>
    <t>Blended Rate</t>
  </si>
  <si>
    <t>Cost Summary</t>
  </si>
  <si>
    <t>Total Enhancements Cost - Base Term</t>
  </si>
  <si>
    <t>Total Enhancements Cost - Extension Years</t>
  </si>
  <si>
    <t>Total Base Term Costs</t>
  </si>
  <si>
    <t>Total Extension Term Costs</t>
  </si>
  <si>
    <r>
      <t xml:space="preserve">Instructions: </t>
    </r>
    <r>
      <rPr>
        <sz val="11"/>
        <rFont val="Arial"/>
        <family val="2"/>
      </rPr>
      <t>Please fill in the cells shaded in yellow. Note that the blue cells will populate automatically. In the table below, please enter Position Titles and hourly billable rates for all staff members that will be assigned to this project. Please ensure each individual proposed is represented on their own line item. This tab should contain all staff members necessary to complete all activities listed in the SoW. The Hourly Billable Rate should factor in all cost including the staff member's salary, benefits, and other such items necessary to complete all of the services listed in the SoW (such as but not limited to: travel, license fees, equipment, and supplies).</t>
    </r>
  </si>
  <si>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 in cell C7 to note the estimated duration (in months) to design, develop, and implement the APCD. Fill in the yellow shaded cells in column D to indicate the number of hours required per position to design, develop, and implement the APCD. Total cost per position to will be calculated automatically. All totals will also be calculated automatically. </t>
    </r>
  </si>
  <si>
    <r>
      <rPr>
        <b/>
        <sz val="11"/>
        <rFont val="Arial"/>
        <family val="2"/>
      </rPr>
      <t>Instructions:</t>
    </r>
    <r>
      <rPr>
        <sz val="11"/>
        <rFont val="Arial"/>
        <family val="2"/>
      </rPr>
      <t xml:space="preserve"> Please fill in the cells shaded in yellow. Note that the blue cells will populate automatically. On this tab, Respondents shall list all other costs to the State for the services to complete the requirements of the Scope of Work. These costs should include any licensing necessary to cover all environments, any hardware or software purchases, and any other fees or service charges. If a cost is not listed on this tab or any other tab in this Attachment D, it will not be an invoiceable cost under the Contract.  All totals will also be calculated automatically.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r>
  </si>
  <si>
    <t>System Maintenance and Administrator Responsibilities (SMAR) Costs</t>
  </si>
  <si>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MONTHLY hours required per position to complete SMAR activities across the base Contract term and optional extension years. Total cost per position to complete SMAR activities across the base Contract term and optional extension years will be calculated automatically. </t>
    </r>
  </si>
  <si>
    <t xml:space="preserve">Base Contract Term SMAR Costs </t>
  </si>
  <si>
    <t>Optional Contract Extension Years SMAR Costs</t>
  </si>
  <si>
    <t>Total MONTHLY hours per position to complete SMAR activities</t>
  </si>
  <si>
    <t>System Maintenance &amp; Administrator Responsibilities</t>
  </si>
  <si>
    <t>Total Number of Months for SMAR During Base Contract Term</t>
  </si>
  <si>
    <t>Total cost per position to complete SMAR activities</t>
  </si>
  <si>
    <t>Base SMAR Total</t>
  </si>
  <si>
    <t>Exten. SMAR Total</t>
  </si>
  <si>
    <r>
      <rPr>
        <b/>
        <sz val="11"/>
        <rFont val="Arial"/>
        <family val="2"/>
      </rPr>
      <t>Instructions:</t>
    </r>
    <r>
      <rPr>
        <sz val="11"/>
        <rFont val="Arial"/>
        <family val="2"/>
      </rPr>
      <t xml:space="preserve"> Respondents </t>
    </r>
    <r>
      <rPr>
        <b/>
        <u/>
        <sz val="11"/>
        <rFont val="Arial"/>
        <family val="2"/>
      </rPr>
      <t>do not</t>
    </r>
    <r>
      <rPr>
        <sz val="11"/>
        <rFont val="Arial"/>
        <family val="2"/>
      </rPr>
      <t xml:space="preserve"> need to enter any information on this sheet. For cost evaluation purposes, the hourly blended rate will be calculated based on the total cost and hours for DDI work. These blended rates will be multiplied by the State's pool of hours to calculate a total estimated enhancement costs. The invoiced amounts will reflect actual hours. </t>
    </r>
  </si>
  <si>
    <r>
      <rPr>
        <b/>
        <sz val="11"/>
        <rFont val="Arial"/>
        <family val="2"/>
      </rPr>
      <t>Instructions:</t>
    </r>
    <r>
      <rPr>
        <sz val="11"/>
        <rFont val="Arial"/>
        <family val="2"/>
      </rPr>
      <t xml:space="preserve"> This tab will be used to assign cost points. Other than entering your firm’s name at the top of the page, there is no response necessary on this worksheet. All costs to meet all Scope of Work requirements must be reflected in this workbook.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r>
  </si>
  <si>
    <t xml:space="preserve">BEST &amp; Final OFFER </t>
  </si>
  <si>
    <t>BAFO</t>
  </si>
  <si>
    <t xml:space="preserve">Account Management Lead </t>
  </si>
  <si>
    <t>Health IT Project Manager</t>
  </si>
  <si>
    <t>Technical Project Manager</t>
  </si>
  <si>
    <t>Health IT Consultant</t>
  </si>
  <si>
    <t>Privacy Officer</t>
  </si>
  <si>
    <t>Data Operations Lead</t>
  </si>
  <si>
    <t>Data Operations Analyst</t>
  </si>
  <si>
    <t>Health Analytics Lead</t>
  </si>
  <si>
    <t>Health Data Analyst</t>
  </si>
  <si>
    <t>Health IT Analyst</t>
  </si>
  <si>
    <t>Analytic Engineer</t>
  </si>
  <si>
    <t>QA Engineer</t>
  </si>
  <si>
    <t>Technical Infrastructure Engineer</t>
  </si>
  <si>
    <t>Systems Development Engineer</t>
  </si>
  <si>
    <t>Product Manager</t>
  </si>
  <si>
    <t>Web Developer</t>
  </si>
  <si>
    <t>UX/UI Designer</t>
  </si>
  <si>
    <t>Data Architect</t>
  </si>
  <si>
    <t>Data Report Developer</t>
  </si>
  <si>
    <t>Tableau</t>
  </si>
  <si>
    <t>Creator, 10 licenses</t>
  </si>
  <si>
    <t>NCQA HEDIS measures</t>
  </si>
  <si>
    <t>Covered lives fees</t>
  </si>
  <si>
    <t>Onpoint CDM licensing</t>
  </si>
  <si>
    <t>Annual licensing of CDM for State of Indiana</t>
  </si>
  <si>
    <t>Transition Plan</t>
  </si>
  <si>
    <t>Scope of Work 8.4</t>
  </si>
  <si>
    <t>Onpoint Health Data</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</si>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</sst>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
    <numFmt numFmtId="165" formatCode="_(&quot;$&quot;* #,##0_);_(&quot;$&quot;* \(#,##0\);_(&quot;$&quot;* &quot;-&quot;??_);_(@_)"/>
    <numFmt numFmtId="166" formatCode="[$-409]mmmm\ d\,\ yyyy;@"/>
  </numFmts>
  <fonts count="20" x14ac:knownFonts="1">
    <font>
      <sz val="11"/>
      <color theme="1"/>
      <name val="Calibri"/>
      <family val="2"/>
      <scheme val="minor"/>
    </font>
    <font>
      <sz val="11"/>
      <color theme="1"/>
      <name val="Calibri"/>
      <family val="2"/>
      <scheme val="minor"/>
    </font>
    <font>
      <sz val="10"/>
      <name val="Arial"/>
      <family val="2"/>
    </font>
    <font>
      <b/>
      <sz val="11"/>
      <name val="Arial"/>
      <family val="2"/>
    </font>
    <font>
      <sz val="8"/>
      <name val="Arial"/>
      <family val="2"/>
    </font>
    <font>
      <b/>
      <sz val="13"/>
      <name val="Arial"/>
      <family val="2"/>
    </font>
    <font>
      <sz val="11"/>
      <name val="Arial"/>
      <family val="2"/>
    </font>
    <font>
      <b/>
      <sz val="11"/>
      <color theme="1"/>
      <name val="Arial"/>
      <family val="2"/>
    </font>
    <font>
      <b/>
      <sz val="25"/>
      <name val="Arial"/>
      <family val="2"/>
    </font>
    <font>
      <b/>
      <sz val="20"/>
      <name val="Arial"/>
      <family val="2"/>
    </font>
    <font>
      <sz val="18"/>
      <name val="Arial"/>
      <family val="2"/>
    </font>
    <font>
      <sz val="11"/>
      <color theme="1"/>
      <name val="Arial"/>
      <family val="2"/>
    </font>
    <font>
      <sz val="8"/>
      <name val="Calibri"/>
      <family val="2"/>
      <scheme val="minor"/>
    </font>
    <font>
      <i/>
      <sz val="11"/>
      <color theme="1"/>
      <name val="Segoe UI"/>
      <family val="2"/>
    </font>
    <font>
      <i/>
      <sz val="11"/>
      <color theme="1"/>
      <name val="Arial"/>
      <family val="2"/>
    </font>
    <font>
      <i/>
      <sz val="11"/>
      <name val="Arial"/>
      <family val="2"/>
    </font>
    <font>
      <b/>
      <u/>
      <sz val="11"/>
      <name val="Arial"/>
      <family val="2"/>
    </font>
    <font>
      <b/>
      <sz val="10"/>
      <color rgb="FFFF0000"/>
      <name val="Arial"/>
      <family val="2"/>
    </font>
    <font>
      <b/>
      <sz val="25"/>
      <color rgb="FFFF0000"/>
      <name val="Arial"/>
      <family val="2"/>
    </font>
    <font>
      <b/>
      <sz val="11"/>
      <color rgb="FFFF0000"/>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24994659260841701"/>
        <bgColor indexed="64"/>
      </patternFill>
    </fill>
    <fill>
      <patternFill patternType="lightDown">
        <bgColor theme="0"/>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0" fontId="2" fillId="0" borderId="0"/>
    <xf numFmtId="43" fontId="1" fillId="0" borderId="0" applyFont="0" applyFill="0" applyBorder="0" applyAlignment="0" applyProtection="0"/>
    <xf numFmtId="0" fontId="2" fillId="0" borderId="0"/>
    <xf numFmtId="0" fontId="2" fillId="0" borderId="0"/>
  </cellStyleXfs>
  <cellXfs count="131">
    <xf numFmtId="0" fontId="0" fillId="0" borderId="0" xfId="0"/>
    <xf numFmtId="0" fontId="6" fillId="2" borderId="0" xfId="3" applyFont="1" applyFill="1" applyProtection="1"/>
    <xf numFmtId="0" fontId="6" fillId="2" borderId="0" xfId="0" applyFont="1" applyFill="1" applyProtection="1"/>
    <xf numFmtId="0" fontId="0" fillId="0" borderId="0" xfId="0" applyFont="1" applyProtection="1"/>
    <xf numFmtId="0" fontId="5" fillId="2" borderId="0" xfId="0" applyFont="1" applyFill="1" applyAlignment="1" applyProtection="1">
      <alignment horizontal="left"/>
    </xf>
    <xf numFmtId="0" fontId="3" fillId="2" borderId="0" xfId="0" applyFont="1" applyFill="1" applyAlignment="1" applyProtection="1">
      <alignment horizontal="left"/>
    </xf>
    <xf numFmtId="0" fontId="3" fillId="2" borderId="0" xfId="0" applyFont="1" applyFill="1" applyProtection="1"/>
    <xf numFmtId="0" fontId="3" fillId="2" borderId="0" xfId="0" applyFont="1" applyFill="1" applyBorder="1" applyAlignment="1" applyProtection="1">
      <alignment horizontal="left" vertical="center" wrapText="1"/>
    </xf>
    <xf numFmtId="0" fontId="3" fillId="2" borderId="2" xfId="0" applyFont="1" applyFill="1" applyBorder="1" applyAlignment="1" applyProtection="1">
      <alignment horizontal="right" vertical="center"/>
    </xf>
    <xf numFmtId="0" fontId="6" fillId="2" borderId="0" xfId="0" applyFont="1" applyFill="1" applyAlignment="1" applyProtection="1">
      <alignment vertical="top" wrapText="1"/>
    </xf>
    <xf numFmtId="0" fontId="3" fillId="3" borderId="4" xfId="3" applyFont="1" applyFill="1" applyBorder="1" applyAlignment="1" applyProtection="1">
      <alignment horizontal="center" vertical="center"/>
    </xf>
    <xf numFmtId="0" fontId="3" fillId="2" borderId="1" xfId="0" applyFont="1" applyFill="1" applyBorder="1" applyAlignment="1" applyProtection="1">
      <alignment horizontal="right" vertical="center" wrapText="1"/>
    </xf>
    <xf numFmtId="44" fontId="0" fillId="0" borderId="0" xfId="1" applyFont="1" applyProtection="1"/>
    <xf numFmtId="43" fontId="0" fillId="0" borderId="0" xfId="0" applyNumberFormat="1" applyFont="1" applyProtection="1"/>
    <xf numFmtId="2" fontId="3" fillId="5" borderId="7" xfId="5" applyNumberFormat="1" applyFont="1" applyFill="1" applyBorder="1" applyAlignment="1" applyProtection="1">
      <alignment horizontal="center" vertical="center"/>
    </xf>
    <xf numFmtId="44" fontId="3" fillId="5" borderId="9" xfId="1" applyFont="1" applyFill="1" applyBorder="1" applyAlignment="1" applyProtection="1">
      <alignment vertical="center"/>
    </xf>
    <xf numFmtId="165" fontId="0" fillId="2" borderId="0" xfId="0" applyNumberFormat="1" applyFill="1" applyProtection="1">
      <protection hidden="1"/>
    </xf>
    <xf numFmtId="165" fontId="9" fillId="2" borderId="0" xfId="0" applyNumberFormat="1" applyFont="1" applyFill="1" applyProtection="1">
      <protection hidden="1"/>
    </xf>
    <xf numFmtId="0" fontId="0" fillId="2" borderId="0" xfId="0" applyFill="1"/>
    <xf numFmtId="164" fontId="6" fillId="7" borderId="4" xfId="2" applyNumberFormat="1" applyFont="1" applyFill="1" applyBorder="1" applyAlignment="1" applyProtection="1">
      <alignment horizontal="center" vertical="center" wrapText="1"/>
    </xf>
    <xf numFmtId="44" fontId="6" fillId="7" borderId="10" xfId="2" applyNumberFormat="1" applyFont="1" applyFill="1" applyBorder="1" applyAlignment="1" applyProtection="1">
      <alignment vertical="center" wrapText="1"/>
    </xf>
    <xf numFmtId="39" fontId="6" fillId="4" borderId="1" xfId="2" applyNumberFormat="1" applyFont="1" applyFill="1" applyBorder="1" applyAlignment="1" applyProtection="1">
      <alignment horizontal="center" vertical="center" wrapText="1"/>
      <protection locked="0"/>
    </xf>
    <xf numFmtId="0" fontId="6" fillId="9" borderId="0" xfId="0" applyFont="1" applyFill="1" applyProtection="1"/>
    <xf numFmtId="0" fontId="0" fillId="9" borderId="0" xfId="0" applyFont="1" applyFill="1" applyProtection="1"/>
    <xf numFmtId="44" fontId="6" fillId="4" borderId="1" xfId="1" applyFont="1" applyFill="1" applyBorder="1" applyAlignment="1" applyProtection="1">
      <alignment horizontal="left" vertical="center" wrapText="1"/>
      <protection locked="0"/>
    </xf>
    <xf numFmtId="0" fontId="3" fillId="2" borderId="0" xfId="0" applyFont="1" applyFill="1"/>
    <xf numFmtId="44" fontId="6" fillId="5" borderId="11" xfId="1" applyFont="1" applyFill="1" applyBorder="1" applyAlignment="1" applyProtection="1">
      <alignment vertical="center" wrapText="1"/>
    </xf>
    <xf numFmtId="0" fontId="0" fillId="2" borderId="0" xfId="0" applyFont="1" applyFill="1"/>
    <xf numFmtId="0" fontId="3" fillId="8" borderId="1" xfId="0" applyFont="1" applyFill="1" applyBorder="1" applyAlignment="1">
      <alignment horizontal="center" vertical="center"/>
    </xf>
    <xf numFmtId="0" fontId="6" fillId="0" borderId="8" xfId="0" applyFont="1" applyBorder="1"/>
    <xf numFmtId="0" fontId="3" fillId="8" borderId="20" xfId="0" applyFont="1" applyFill="1" applyBorder="1"/>
    <xf numFmtId="44" fontId="3" fillId="8" borderId="20" xfId="1" applyFont="1" applyFill="1" applyBorder="1" applyProtection="1"/>
    <xf numFmtId="0" fontId="3" fillId="0" borderId="15" xfId="6" applyFont="1" applyBorder="1" applyAlignment="1">
      <alignment horizontal="center" vertical="center" wrapText="1"/>
    </xf>
    <xf numFmtId="44" fontId="6" fillId="7" borderId="16" xfId="1" applyFont="1" applyFill="1" applyBorder="1" applyAlignment="1" applyProtection="1">
      <alignment vertical="center"/>
    </xf>
    <xf numFmtId="0" fontId="3" fillId="0" borderId="10" xfId="6" applyFont="1" applyBorder="1" applyAlignment="1">
      <alignment horizontal="center" vertical="center" wrapText="1"/>
    </xf>
    <xf numFmtId="3" fontId="6" fillId="0" borderId="11" xfId="1" applyNumberFormat="1" applyFont="1" applyFill="1" applyBorder="1" applyAlignment="1" applyProtection="1">
      <alignment horizontal="center" vertical="center"/>
    </xf>
    <xf numFmtId="0" fontId="3" fillId="0" borderId="17" xfId="6" applyFont="1" applyBorder="1" applyAlignment="1">
      <alignment horizontal="center" vertical="center" wrapText="1"/>
    </xf>
    <xf numFmtId="44" fontId="6" fillId="7" borderId="18" xfId="1" applyFont="1" applyFill="1" applyBorder="1" applyAlignment="1" applyProtection="1">
      <alignment vertical="center"/>
    </xf>
    <xf numFmtId="0" fontId="0" fillId="9" borderId="0" xfId="0" applyFont="1" applyFill="1" applyAlignment="1" applyProtection="1">
      <alignment wrapText="1"/>
    </xf>
    <xf numFmtId="0" fontId="6" fillId="9" borderId="0" xfId="0" applyFont="1" applyFill="1" applyAlignment="1" applyProtection="1">
      <alignment wrapText="1"/>
    </xf>
    <xf numFmtId="0" fontId="6" fillId="0" borderId="19" xfId="0" applyFont="1" applyBorder="1"/>
    <xf numFmtId="0" fontId="6" fillId="0" borderId="19" xfId="0" applyNumberFormat="1" applyFont="1" applyBorder="1"/>
    <xf numFmtId="0" fontId="0" fillId="0" borderId="0" xfId="0" applyProtection="1"/>
    <xf numFmtId="0" fontId="6" fillId="0" borderId="0" xfId="0" applyFont="1" applyAlignment="1" applyProtection="1">
      <alignment horizontal="center"/>
    </xf>
    <xf numFmtId="0" fontId="7" fillId="0" borderId="0" xfId="0" applyFont="1" applyAlignment="1" applyProtection="1">
      <alignment horizontal="left" vertical="center" wrapText="1"/>
    </xf>
    <xf numFmtId="0" fontId="6" fillId="2" borderId="0" xfId="0" applyFont="1" applyFill="1" applyAlignment="1" applyProtection="1">
      <alignment vertical="center"/>
    </xf>
    <xf numFmtId="0" fontId="0" fillId="0" borderId="0" xfId="0" applyAlignment="1" applyProtection="1">
      <alignment vertical="center"/>
    </xf>
    <xf numFmtId="0" fontId="3" fillId="3" borderId="10" xfId="0" applyFont="1" applyFill="1" applyBorder="1" applyAlignment="1" applyProtection="1">
      <alignment horizontal="center" vertical="center" wrapText="1"/>
    </xf>
    <xf numFmtId="0" fontId="3" fillId="3" borderId="11" xfId="3"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3" fillId="2" borderId="0" xfId="0" applyFont="1" applyFill="1" applyAlignment="1" applyProtection="1">
      <alignment vertical="center" wrapText="1"/>
    </xf>
    <xf numFmtId="0" fontId="6" fillId="2" borderId="0" xfId="0" applyFont="1" applyFill="1" applyAlignment="1" applyProtection="1">
      <alignment horizontal="right" vertical="center" wrapText="1"/>
    </xf>
    <xf numFmtId="0" fontId="3" fillId="6" borderId="6" xfId="0" applyFont="1" applyFill="1" applyBorder="1" applyAlignment="1" applyProtection="1">
      <alignment horizontal="center" vertical="center" wrapText="1"/>
    </xf>
    <xf numFmtId="44" fontId="0" fillId="0" borderId="0" xfId="0" applyNumberFormat="1" applyProtection="1"/>
    <xf numFmtId="0" fontId="13" fillId="0" borderId="0" xfId="0" applyFont="1" applyAlignment="1">
      <alignment vertical="center" wrapText="1"/>
    </xf>
    <xf numFmtId="0" fontId="6" fillId="0" borderId="0" xfId="0" applyFont="1" applyFill="1" applyBorder="1" applyProtection="1"/>
    <xf numFmtId="0" fontId="3" fillId="3" borderId="1" xfId="0" applyFont="1" applyFill="1" applyBorder="1" applyAlignment="1" applyProtection="1">
      <alignment horizontal="center" vertical="center" wrapText="1"/>
    </xf>
    <xf numFmtId="44" fontId="15" fillId="12" borderId="1" xfId="1" applyFont="1" applyFill="1" applyBorder="1" applyAlignment="1" applyProtection="1">
      <alignment horizontal="center" vertical="center" wrapText="1"/>
      <protection hidden="1"/>
    </xf>
    <xf numFmtId="44" fontId="6" fillId="4" borderId="1" xfId="1" applyFont="1" applyFill="1" applyBorder="1" applyAlignment="1" applyProtection="1">
      <alignment horizontal="left" vertical="center" wrapText="1"/>
      <protection locked="0" hidden="1"/>
    </xf>
    <xf numFmtId="0" fontId="3" fillId="2" borderId="2" xfId="0" applyFont="1" applyFill="1" applyBorder="1" applyAlignment="1" applyProtection="1">
      <alignment horizontal="right" vertical="center" wrapText="1"/>
    </xf>
    <xf numFmtId="39" fontId="6" fillId="10" borderId="1" xfId="2" applyNumberFormat="1" applyFont="1" applyFill="1" applyBorder="1" applyAlignment="1" applyProtection="1">
      <alignment horizontal="left" vertical="center" wrapText="1"/>
    </xf>
    <xf numFmtId="1" fontId="3" fillId="7" borderId="22" xfId="3" applyNumberFormat="1" applyFont="1" applyFill="1" applyBorder="1" applyAlignment="1" applyProtection="1">
      <alignment horizontal="center" vertical="center"/>
      <protection locked="0"/>
    </xf>
    <xf numFmtId="0" fontId="0" fillId="0" borderId="0" xfId="0" applyProtection="1"/>
    <xf numFmtId="0" fontId="5" fillId="2" borderId="0" xfId="0" applyFont="1" applyFill="1" applyAlignment="1" applyProtection="1">
      <alignment horizontal="left"/>
    </xf>
    <xf numFmtId="0" fontId="6" fillId="2" borderId="0" xfId="0" applyFont="1" applyFill="1" applyProtection="1"/>
    <xf numFmtId="0" fontId="3" fillId="2" borderId="0" xfId="0" applyFont="1" applyFill="1" applyAlignment="1" applyProtection="1">
      <alignment horizontal="left"/>
    </xf>
    <xf numFmtId="0" fontId="3" fillId="2" borderId="0" xfId="0" applyFont="1" applyFill="1" applyProtection="1"/>
    <xf numFmtId="0" fontId="6" fillId="2" borderId="0" xfId="3" applyFont="1" applyFill="1" applyProtection="1"/>
    <xf numFmtId="0" fontId="3" fillId="2" borderId="1" xfId="0" applyFont="1" applyFill="1" applyBorder="1" applyAlignment="1" applyProtection="1">
      <alignment vertical="center" wrapText="1"/>
    </xf>
    <xf numFmtId="0" fontId="6" fillId="2" borderId="0" xfId="0" applyFont="1" applyFill="1" applyAlignment="1" applyProtection="1">
      <alignment vertical="center"/>
    </xf>
    <xf numFmtId="0" fontId="3" fillId="2" borderId="0" xfId="0" applyFont="1" applyFill="1" applyAlignment="1" applyProtection="1">
      <alignment vertical="center" wrapText="1"/>
    </xf>
    <xf numFmtId="44" fontId="6" fillId="5" borderId="11" xfId="1" applyFont="1" applyFill="1" applyBorder="1" applyAlignment="1" applyProtection="1">
      <alignment vertical="center" wrapText="1"/>
    </xf>
    <xf numFmtId="0" fontId="6" fillId="2" borderId="0" xfId="0" applyFont="1" applyFill="1" applyAlignment="1" applyProtection="1">
      <alignment horizontal="right" vertical="center" wrapText="1"/>
    </xf>
    <xf numFmtId="0" fontId="3" fillId="3" borderId="4" xfId="3" applyFont="1" applyFill="1" applyBorder="1" applyAlignment="1" applyProtection="1">
      <alignment horizontal="center" vertical="center"/>
    </xf>
    <xf numFmtId="0" fontId="3" fillId="3" borderId="1" xfId="0" applyFont="1" applyFill="1" applyBorder="1" applyAlignment="1" applyProtection="1">
      <alignment horizontal="center" vertical="center" wrapText="1"/>
    </xf>
    <xf numFmtId="0" fontId="3" fillId="3" borderId="21" xfId="3" applyFont="1" applyFill="1" applyBorder="1" applyAlignment="1" applyProtection="1">
      <alignment horizontal="left" vertical="center" wrapText="1"/>
    </xf>
    <xf numFmtId="1" fontId="3" fillId="10" borderId="22" xfId="3" applyNumberFormat="1" applyFont="1" applyFill="1" applyBorder="1" applyAlignment="1" applyProtection="1">
      <alignment horizontal="center" vertical="center"/>
      <protection locked="0"/>
    </xf>
    <xf numFmtId="0" fontId="7" fillId="11" borderId="1" xfId="0" applyFont="1" applyFill="1" applyBorder="1" applyAlignment="1">
      <alignment horizontal="center" vertical="center"/>
    </xf>
    <xf numFmtId="0" fontId="7" fillId="11" borderId="1" xfId="0" applyFont="1" applyFill="1" applyBorder="1" applyAlignment="1">
      <alignment horizontal="center" vertical="center" wrapText="1"/>
    </xf>
    <xf numFmtId="0" fontId="3" fillId="12" borderId="1" xfId="0" applyFont="1" applyFill="1" applyBorder="1" applyAlignment="1" applyProtection="1">
      <alignment horizontal="center" vertical="center" wrapText="1"/>
      <protection hidden="1"/>
    </xf>
    <xf numFmtId="0" fontId="14" fillId="11" borderId="1" xfId="0" applyFont="1" applyFill="1" applyBorder="1" applyAlignment="1">
      <alignment horizontal="center" vertical="center"/>
    </xf>
    <xf numFmtId="44" fontId="14" fillId="11" borderId="1" xfId="1" applyFont="1" applyFill="1" applyBorder="1" applyAlignment="1">
      <alignment horizontal="center" vertical="center"/>
    </xf>
    <xf numFmtId="0" fontId="6" fillId="4" borderId="1" xfId="5" applyNumberFormat="1" applyFont="1" applyFill="1" applyBorder="1" applyAlignment="1" applyProtection="1">
      <alignment horizontal="left" vertical="center" wrapText="1"/>
      <protection locked="0" hidden="1"/>
    </xf>
    <xf numFmtId="0" fontId="6" fillId="4" borderId="1" xfId="1" applyNumberFormat="1" applyFont="1" applyFill="1" applyBorder="1" applyAlignment="1" applyProtection="1">
      <alignment horizontal="left" vertical="center" wrapText="1"/>
      <protection locked="0" hidden="1"/>
    </xf>
    <xf numFmtId="44" fontId="11" fillId="4" borderId="1" xfId="1" applyFont="1" applyFill="1" applyBorder="1" applyAlignment="1" applyProtection="1">
      <alignment horizontal="left" vertical="center" wrapText="1"/>
      <protection locked="0" hidden="1"/>
    </xf>
    <xf numFmtId="44" fontId="11" fillId="7" borderId="1" xfId="1" applyFont="1" applyFill="1" applyBorder="1" applyProtection="1"/>
    <xf numFmtId="0" fontId="3" fillId="0" borderId="23" xfId="6" applyFont="1" applyBorder="1" applyAlignment="1">
      <alignment horizontal="center" vertical="center" wrapText="1"/>
    </xf>
    <xf numFmtId="44" fontId="6" fillId="7" borderId="24" xfId="1" applyFont="1" applyFill="1" applyBorder="1" applyAlignment="1" applyProtection="1">
      <alignment horizontal="center" vertical="center"/>
    </xf>
    <xf numFmtId="44" fontId="11" fillId="7" borderId="19" xfId="1" applyFont="1" applyFill="1" applyBorder="1" applyProtection="1"/>
    <xf numFmtId="44" fontId="11" fillId="7" borderId="8" xfId="1" applyFont="1" applyFill="1" applyBorder="1" applyProtection="1"/>
    <xf numFmtId="0" fontId="0" fillId="13" borderId="1" xfId="0" applyFont="1" applyFill="1" applyBorder="1" applyProtection="1"/>
    <xf numFmtId="44" fontId="11" fillId="7" borderId="8" xfId="0" applyNumberFormat="1" applyFont="1" applyFill="1" applyBorder="1" applyProtection="1"/>
    <xf numFmtId="165" fontId="8" fillId="2" borderId="0" xfId="0" applyNumberFormat="1" applyFont="1" applyFill="1" applyAlignment="1" applyProtection="1">
      <protection hidden="1"/>
    </xf>
    <xf numFmtId="0" fontId="19" fillId="2" borderId="0" xfId="0" applyFont="1" applyFill="1" applyAlignment="1" applyProtection="1">
      <alignment horizontal="left"/>
    </xf>
    <xf numFmtId="165" fontId="18" fillId="2" borderId="0" xfId="0" applyNumberFormat="1" applyFont="1" applyFill="1" applyAlignment="1" applyProtection="1">
      <protection hidden="1"/>
    </xf>
    <xf numFmtId="44" fontId="6" fillId="4" borderId="1" xfId="1" applyNumberFormat="1" applyFont="1" applyFill="1" applyBorder="1" applyAlignment="1" applyProtection="1">
      <alignment horizontal="left" vertical="center" wrapText="1"/>
      <protection locked="0"/>
    </xf>
    <xf numFmtId="166" fontId="17" fillId="0" borderId="0" xfId="0" applyNumberFormat="1" applyFont="1" applyAlignment="1" applyProtection="1">
      <alignment horizontal="center"/>
      <protection hidden="1"/>
    </xf>
    <xf numFmtId="165" fontId="8" fillId="2" borderId="0" xfId="0" applyNumberFormat="1" applyFont="1" applyFill="1" applyAlignment="1" applyProtection="1">
      <alignment horizontal="center" wrapText="1"/>
      <protection hidden="1"/>
    </xf>
    <xf numFmtId="165" fontId="10" fillId="2" borderId="0" xfId="0" applyNumberFormat="1" applyFont="1" applyFill="1" applyAlignment="1" applyProtection="1">
      <alignment horizontal="center"/>
      <protection hidden="1"/>
    </xf>
    <xf numFmtId="0" fontId="3" fillId="10" borderId="4" xfId="0" applyNumberFormat="1" applyFont="1" applyFill="1" applyBorder="1" applyAlignment="1" applyProtection="1">
      <alignment horizontal="center" vertical="center" wrapText="1"/>
      <protection locked="0"/>
    </xf>
    <xf numFmtId="0" fontId="3" fillId="10" borderId="5" xfId="0" applyNumberFormat="1" applyFont="1" applyFill="1" applyBorder="1" applyAlignment="1" applyProtection="1">
      <alignment horizontal="center" vertical="center" wrapText="1"/>
      <protection locked="0"/>
    </xf>
    <xf numFmtId="0" fontId="3" fillId="10" borderId="3" xfId="0" applyNumberFormat="1"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3" xfId="0" applyFont="1" applyFill="1" applyBorder="1" applyAlignment="1">
      <alignment horizontal="left" vertical="top" wrapText="1"/>
    </xf>
    <xf numFmtId="0" fontId="0" fillId="9" borderId="0" xfId="0" applyFont="1" applyFill="1" applyAlignment="1" applyProtection="1">
      <alignment horizont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3" fillId="7" borderId="4"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3"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vertical="center"/>
    </xf>
    <xf numFmtId="0" fontId="3" fillId="3" borderId="14" xfId="0" applyFont="1" applyFill="1" applyBorder="1" applyAlignment="1" applyProtection="1">
      <alignment vertical="center"/>
    </xf>
    <xf numFmtId="0" fontId="3" fillId="2" borderId="1"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7" fillId="11" borderId="1" xfId="0" applyFont="1" applyFill="1" applyBorder="1" applyAlignment="1">
      <alignment horizontal="center"/>
    </xf>
    <xf numFmtId="0" fontId="6" fillId="2" borderId="1" xfId="0" applyFont="1" applyFill="1" applyBorder="1" applyAlignment="1" applyProtection="1">
      <alignment horizontal="left" vertical="top" wrapText="1"/>
    </xf>
    <xf numFmtId="0" fontId="6" fillId="2" borderId="4" xfId="7" applyFont="1" applyFill="1" applyBorder="1" applyAlignment="1">
      <alignment vertical="top" wrapText="1"/>
    </xf>
    <xf numFmtId="0" fontId="6" fillId="2" borderId="5" xfId="7" applyFont="1" applyFill="1" applyBorder="1" applyAlignment="1">
      <alignment vertical="top" wrapText="1"/>
    </xf>
    <xf numFmtId="0" fontId="6" fillId="2" borderId="3" xfId="7" applyFont="1" applyFill="1" applyBorder="1" applyAlignment="1">
      <alignment vertical="top" wrapText="1"/>
    </xf>
    <xf numFmtId="49" fontId="2" fillId="2" borderId="0" xfId="7" applyNumberFormat="1" applyFill="1" applyBorder="1" applyAlignment="1">
      <alignment horizontal="left" vertical="top" wrapText="1"/>
    </xf>
    <xf numFmtId="0" fontId="3" fillId="7" borderId="4" xfId="0" applyNumberFormat="1" applyFont="1" applyFill="1" applyBorder="1" applyAlignment="1" applyProtection="1">
      <alignment horizontal="center" vertical="center" wrapText="1"/>
    </xf>
    <xf numFmtId="0" fontId="3" fillId="7" borderId="5" xfId="0" applyNumberFormat="1" applyFont="1" applyFill="1" applyBorder="1" applyAlignment="1" applyProtection="1">
      <alignment horizontal="center" vertical="center" wrapText="1"/>
    </xf>
    <xf numFmtId="0" fontId="3" fillId="7" borderId="3" xfId="0" applyNumberFormat="1" applyFont="1" applyFill="1" applyBorder="1" applyAlignment="1" applyProtection="1">
      <alignment horizontal="center" vertical="center" wrapText="1"/>
    </xf>
  </cellXfs>
  <cellStyles count="8">
    <cellStyle name="Comma" xfId="5" builtinId="3"/>
    <cellStyle name="Currency" xfId="1" builtinId="4"/>
    <cellStyle name="Normal" xfId="0" builtinId="0"/>
    <cellStyle name="Normal 2" xfId="4" xr:uid="{00000000-0005-0000-0000-000003000000}"/>
    <cellStyle name="Normal 2 2" xfId="7" xr:uid="{00000000-0005-0000-0000-000004000000}"/>
    <cellStyle name="Normal 3" xfId="6" xr:uid="{00000000-0005-0000-0000-000005000000}"/>
    <cellStyle name="Normal_Appendix A--Temps RFP Appendix" xfId="3" xr:uid="{00000000-0005-0000-0000-000006000000}"/>
    <cellStyle name="Percent" xfId="2"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6</xdr:row>
      <xdr:rowOff>0</xdr:rowOff>
    </xdr:from>
    <xdr:ext cx="76200" cy="555625"/>
    <xdr:sp macro="" textlink="">
      <xdr:nvSpPr>
        <xdr:cNvPr id="2" name="Text Box 7">
          <a:extLst>
            <a:ext uri="{FF2B5EF4-FFF2-40B4-BE49-F238E27FC236}">
              <a16:creationId xmlns:a16="http://schemas.microsoft.com/office/drawing/2014/main" id="{4F90202B-83C8-4C12-98EC-9CCEAE67D0E9}"/>
            </a:ext>
          </a:extLst>
        </xdr:cNvPr>
        <xdr:cNvSpPr txBox="1">
          <a:spLocks noChangeArrowheads="1"/>
        </xdr:cNvSpPr>
      </xdr:nvSpPr>
      <xdr:spPr bwMode="auto">
        <a:xfrm>
          <a:off x="7505700" y="5553075"/>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 name="Text Box 7">
          <a:extLst>
            <a:ext uri="{FF2B5EF4-FFF2-40B4-BE49-F238E27FC236}">
              <a16:creationId xmlns:a16="http://schemas.microsoft.com/office/drawing/2014/main" id="{BC11C709-AF21-47B5-9641-8B2EAFDE29F0}"/>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4" name="Text Box 7">
          <a:extLst>
            <a:ext uri="{FF2B5EF4-FFF2-40B4-BE49-F238E27FC236}">
              <a16:creationId xmlns:a16="http://schemas.microsoft.com/office/drawing/2014/main" id="{370C458E-525F-4F23-8B4F-39418964C987}"/>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5" name="Text Box 7">
          <a:extLst>
            <a:ext uri="{FF2B5EF4-FFF2-40B4-BE49-F238E27FC236}">
              <a16:creationId xmlns:a16="http://schemas.microsoft.com/office/drawing/2014/main" id="{44CB43B5-44B1-45E8-B0F0-B542124A8851}"/>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6" name="Text Box 7">
          <a:extLst>
            <a:ext uri="{FF2B5EF4-FFF2-40B4-BE49-F238E27FC236}">
              <a16:creationId xmlns:a16="http://schemas.microsoft.com/office/drawing/2014/main" id="{ED0904AA-7EB6-45D5-83F2-897775C62AEF}"/>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 name="Text Box 7">
          <a:extLst>
            <a:ext uri="{FF2B5EF4-FFF2-40B4-BE49-F238E27FC236}">
              <a16:creationId xmlns:a16="http://schemas.microsoft.com/office/drawing/2014/main" id="{555F587F-3A71-4116-B223-EC650F6D5B79}"/>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8" name="Text Box 7">
          <a:extLst>
            <a:ext uri="{FF2B5EF4-FFF2-40B4-BE49-F238E27FC236}">
              <a16:creationId xmlns:a16="http://schemas.microsoft.com/office/drawing/2014/main" id="{9C8B49E5-2A42-48F5-A84F-C98E6271BBA8}"/>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9" name="Text Box 7">
          <a:extLst>
            <a:ext uri="{FF2B5EF4-FFF2-40B4-BE49-F238E27FC236}">
              <a16:creationId xmlns:a16="http://schemas.microsoft.com/office/drawing/2014/main" id="{ADD189B3-A549-4D6B-9404-420E5567821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0" name="Text Box 7">
          <a:extLst>
            <a:ext uri="{FF2B5EF4-FFF2-40B4-BE49-F238E27FC236}">
              <a16:creationId xmlns:a16="http://schemas.microsoft.com/office/drawing/2014/main" id="{49B6FABE-B54F-4A3D-8E67-74DE87B1039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1" name="Text Box 7">
          <a:extLst>
            <a:ext uri="{FF2B5EF4-FFF2-40B4-BE49-F238E27FC236}">
              <a16:creationId xmlns:a16="http://schemas.microsoft.com/office/drawing/2014/main" id="{9F1A92B7-0838-4DEF-B670-0C1BE0FF6C4A}"/>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2" name="Text Box 7">
          <a:extLst>
            <a:ext uri="{FF2B5EF4-FFF2-40B4-BE49-F238E27FC236}">
              <a16:creationId xmlns:a16="http://schemas.microsoft.com/office/drawing/2014/main" id="{C74FD65C-1C45-4567-ABF3-763B6970E69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3" name="Text Box 7">
          <a:extLst>
            <a:ext uri="{FF2B5EF4-FFF2-40B4-BE49-F238E27FC236}">
              <a16:creationId xmlns:a16="http://schemas.microsoft.com/office/drawing/2014/main" id="{A51B89FB-9658-4576-BBCE-B233F56A5D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4" name="Text Box 7">
          <a:extLst>
            <a:ext uri="{FF2B5EF4-FFF2-40B4-BE49-F238E27FC236}">
              <a16:creationId xmlns:a16="http://schemas.microsoft.com/office/drawing/2014/main" id="{778ED813-D3C4-4348-BD66-B8ED1184C3E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5" name="Text Box 7">
          <a:extLst>
            <a:ext uri="{FF2B5EF4-FFF2-40B4-BE49-F238E27FC236}">
              <a16:creationId xmlns:a16="http://schemas.microsoft.com/office/drawing/2014/main" id="{9CA13FBD-C2B0-4EA6-ADD4-4840D3F28D57}"/>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6" name="Text Box 7">
          <a:extLst>
            <a:ext uri="{FF2B5EF4-FFF2-40B4-BE49-F238E27FC236}">
              <a16:creationId xmlns:a16="http://schemas.microsoft.com/office/drawing/2014/main" id="{FDADA328-1019-4949-8F3C-0A28FF30308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7" name="Text Box 7">
          <a:extLst>
            <a:ext uri="{FF2B5EF4-FFF2-40B4-BE49-F238E27FC236}">
              <a16:creationId xmlns:a16="http://schemas.microsoft.com/office/drawing/2014/main" id="{E5356B1E-5ADD-49EC-A3DA-2F117A533E37}"/>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8" name="Text Box 7">
          <a:extLst>
            <a:ext uri="{FF2B5EF4-FFF2-40B4-BE49-F238E27FC236}">
              <a16:creationId xmlns:a16="http://schemas.microsoft.com/office/drawing/2014/main" id="{4A47629F-00D4-434E-9203-A1E08B5541FB}"/>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19" name="Text Box 7">
          <a:extLst>
            <a:ext uri="{FF2B5EF4-FFF2-40B4-BE49-F238E27FC236}">
              <a16:creationId xmlns:a16="http://schemas.microsoft.com/office/drawing/2014/main" id="{E8BE574B-4199-49E1-AD83-6B620E0E9343}"/>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0" name="Text Box 7">
          <a:extLst>
            <a:ext uri="{FF2B5EF4-FFF2-40B4-BE49-F238E27FC236}">
              <a16:creationId xmlns:a16="http://schemas.microsoft.com/office/drawing/2014/main" id="{833DDF0A-8269-48A6-9A4D-CB553D268EDB}"/>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1" name="Text Box 7">
          <a:extLst>
            <a:ext uri="{FF2B5EF4-FFF2-40B4-BE49-F238E27FC236}">
              <a16:creationId xmlns:a16="http://schemas.microsoft.com/office/drawing/2014/main" id="{E6141759-5370-4AA2-BA4F-34286B8B465F}"/>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2" name="Text Box 7">
          <a:extLst>
            <a:ext uri="{FF2B5EF4-FFF2-40B4-BE49-F238E27FC236}">
              <a16:creationId xmlns:a16="http://schemas.microsoft.com/office/drawing/2014/main" id="{0E6E76E7-92AC-4549-B2AA-753ABCD9CF9E}"/>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3" name="Text Box 7">
          <a:extLst>
            <a:ext uri="{FF2B5EF4-FFF2-40B4-BE49-F238E27FC236}">
              <a16:creationId xmlns:a16="http://schemas.microsoft.com/office/drawing/2014/main" id="{EAFA25C4-4BF3-4F64-ABE7-6E8B33A5FA7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4" name="Text Box 7">
          <a:extLst>
            <a:ext uri="{FF2B5EF4-FFF2-40B4-BE49-F238E27FC236}">
              <a16:creationId xmlns:a16="http://schemas.microsoft.com/office/drawing/2014/main" id="{9D970CCB-8F14-429E-B17E-A16539ED87AA}"/>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5" name="Text Box 7">
          <a:extLst>
            <a:ext uri="{FF2B5EF4-FFF2-40B4-BE49-F238E27FC236}">
              <a16:creationId xmlns:a16="http://schemas.microsoft.com/office/drawing/2014/main" id="{6510D875-DD02-4A8C-BB61-CF5E4FBCABBB}"/>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6" name="Text Box 7">
          <a:extLst>
            <a:ext uri="{FF2B5EF4-FFF2-40B4-BE49-F238E27FC236}">
              <a16:creationId xmlns:a16="http://schemas.microsoft.com/office/drawing/2014/main" id="{CE15ED19-08E5-4663-8440-D139A88967F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7" name="Text Box 7">
          <a:extLst>
            <a:ext uri="{FF2B5EF4-FFF2-40B4-BE49-F238E27FC236}">
              <a16:creationId xmlns:a16="http://schemas.microsoft.com/office/drawing/2014/main" id="{E1A949D3-2131-43F6-9441-ADDFE8010CA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8" name="Text Box 7">
          <a:extLst>
            <a:ext uri="{FF2B5EF4-FFF2-40B4-BE49-F238E27FC236}">
              <a16:creationId xmlns:a16="http://schemas.microsoft.com/office/drawing/2014/main" id="{CF6EC010-C3DB-4814-860C-90BB64C20D06}"/>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9" name="Text Box 7">
          <a:extLst>
            <a:ext uri="{FF2B5EF4-FFF2-40B4-BE49-F238E27FC236}">
              <a16:creationId xmlns:a16="http://schemas.microsoft.com/office/drawing/2014/main" id="{1001C066-8228-42E8-95AF-015068F11993}"/>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30" name="Text Box 7">
          <a:extLst>
            <a:ext uri="{FF2B5EF4-FFF2-40B4-BE49-F238E27FC236}">
              <a16:creationId xmlns:a16="http://schemas.microsoft.com/office/drawing/2014/main" id="{0C729076-8E57-4FCF-93A8-9036080A9F9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1" name="Text Box 7">
          <a:extLst>
            <a:ext uri="{FF2B5EF4-FFF2-40B4-BE49-F238E27FC236}">
              <a16:creationId xmlns:a16="http://schemas.microsoft.com/office/drawing/2014/main" id="{1A62B030-1DE2-464E-929D-7F1F558CA9B9}"/>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2" name="Text Box 7">
          <a:extLst>
            <a:ext uri="{FF2B5EF4-FFF2-40B4-BE49-F238E27FC236}">
              <a16:creationId xmlns:a16="http://schemas.microsoft.com/office/drawing/2014/main" id="{E81BDB99-B981-4E81-A37F-03BD429F746E}"/>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3" name="Text Box 7">
          <a:extLst>
            <a:ext uri="{FF2B5EF4-FFF2-40B4-BE49-F238E27FC236}">
              <a16:creationId xmlns:a16="http://schemas.microsoft.com/office/drawing/2014/main" id="{9D1051F1-7EA4-4A1B-B68D-F173240C907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4" name="Text Box 7">
          <a:extLst>
            <a:ext uri="{FF2B5EF4-FFF2-40B4-BE49-F238E27FC236}">
              <a16:creationId xmlns:a16="http://schemas.microsoft.com/office/drawing/2014/main" id="{FD3FAA8E-6DAB-4C3E-944C-CAF225485D22}"/>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5" name="Text Box 7">
          <a:extLst>
            <a:ext uri="{FF2B5EF4-FFF2-40B4-BE49-F238E27FC236}">
              <a16:creationId xmlns:a16="http://schemas.microsoft.com/office/drawing/2014/main" id="{A5E7CBCD-7FD2-4391-BDE8-0C0C435CD41A}"/>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6" name="Text Box 7">
          <a:extLst>
            <a:ext uri="{FF2B5EF4-FFF2-40B4-BE49-F238E27FC236}">
              <a16:creationId xmlns:a16="http://schemas.microsoft.com/office/drawing/2014/main" id="{0ED968C0-63EE-4684-9B1E-D34C0748CB8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7" name="Text Box 7">
          <a:extLst>
            <a:ext uri="{FF2B5EF4-FFF2-40B4-BE49-F238E27FC236}">
              <a16:creationId xmlns:a16="http://schemas.microsoft.com/office/drawing/2014/main" id="{628978D8-2F7E-409A-97C3-9BE94D25BE1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8" name="Text Box 7">
          <a:extLst>
            <a:ext uri="{FF2B5EF4-FFF2-40B4-BE49-F238E27FC236}">
              <a16:creationId xmlns:a16="http://schemas.microsoft.com/office/drawing/2014/main" id="{9958297D-CF50-413F-995C-91CEFB7C233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9" name="Text Box 7">
          <a:extLst>
            <a:ext uri="{FF2B5EF4-FFF2-40B4-BE49-F238E27FC236}">
              <a16:creationId xmlns:a16="http://schemas.microsoft.com/office/drawing/2014/main" id="{3FC2FBAB-4489-42F4-94C9-DD9C2930C3D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40" name="Text Box 7">
          <a:extLst>
            <a:ext uri="{FF2B5EF4-FFF2-40B4-BE49-F238E27FC236}">
              <a16:creationId xmlns:a16="http://schemas.microsoft.com/office/drawing/2014/main" id="{036C90AF-D751-46E5-8AFD-11A2F82A574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1" name="Text Box 7">
          <a:extLst>
            <a:ext uri="{FF2B5EF4-FFF2-40B4-BE49-F238E27FC236}">
              <a16:creationId xmlns:a16="http://schemas.microsoft.com/office/drawing/2014/main" id="{93CBDF4E-3C8C-4BEA-A098-ACBE4756536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2" name="Text Box 7">
          <a:extLst>
            <a:ext uri="{FF2B5EF4-FFF2-40B4-BE49-F238E27FC236}">
              <a16:creationId xmlns:a16="http://schemas.microsoft.com/office/drawing/2014/main" id="{173E0311-A95A-4289-882F-D3466A51FE2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3" name="Text Box 7">
          <a:extLst>
            <a:ext uri="{FF2B5EF4-FFF2-40B4-BE49-F238E27FC236}">
              <a16:creationId xmlns:a16="http://schemas.microsoft.com/office/drawing/2014/main" id="{2FCF55F7-D846-4AAC-AF05-1840751808E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4" name="Text Box 7">
          <a:extLst>
            <a:ext uri="{FF2B5EF4-FFF2-40B4-BE49-F238E27FC236}">
              <a16:creationId xmlns:a16="http://schemas.microsoft.com/office/drawing/2014/main" id="{192047F4-1447-4478-ABBD-DF2D97AB0D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5" name="Text Box 7">
          <a:extLst>
            <a:ext uri="{FF2B5EF4-FFF2-40B4-BE49-F238E27FC236}">
              <a16:creationId xmlns:a16="http://schemas.microsoft.com/office/drawing/2014/main" id="{F73BB25B-65E2-45A0-9330-D3C0737063A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6" name="Text Box 7">
          <a:extLst>
            <a:ext uri="{FF2B5EF4-FFF2-40B4-BE49-F238E27FC236}">
              <a16:creationId xmlns:a16="http://schemas.microsoft.com/office/drawing/2014/main" id="{820C6D67-0588-468E-BF0B-D68D1E905E83}"/>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7" name="Text Box 7">
          <a:extLst>
            <a:ext uri="{FF2B5EF4-FFF2-40B4-BE49-F238E27FC236}">
              <a16:creationId xmlns:a16="http://schemas.microsoft.com/office/drawing/2014/main" id="{84871B55-B6C4-425D-8A90-F2A4E3DFD9C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8" name="Text Box 7">
          <a:extLst>
            <a:ext uri="{FF2B5EF4-FFF2-40B4-BE49-F238E27FC236}">
              <a16:creationId xmlns:a16="http://schemas.microsoft.com/office/drawing/2014/main" id="{B4F55300-A0F9-4328-9C8B-85A10B14565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11</xdr:col>
      <xdr:colOff>0</xdr:colOff>
      <xdr:row>6</xdr:row>
      <xdr:rowOff>0</xdr:rowOff>
    </xdr:from>
    <xdr:ext cx="76200" cy="555625"/>
    <xdr:sp macro="" textlink="">
      <xdr:nvSpPr>
        <xdr:cNvPr id="49" name="Text Box 7">
          <a:extLst>
            <a:ext uri="{FF2B5EF4-FFF2-40B4-BE49-F238E27FC236}">
              <a16:creationId xmlns:a16="http://schemas.microsoft.com/office/drawing/2014/main" id="{8EF907C6-3602-4063-A623-C0B08E9DDF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0" name="Text Box 7">
          <a:extLst>
            <a:ext uri="{FF2B5EF4-FFF2-40B4-BE49-F238E27FC236}">
              <a16:creationId xmlns:a16="http://schemas.microsoft.com/office/drawing/2014/main" id="{BCC115B0-E740-4287-BBF0-C07AD8E01E4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1" name="Text Box 7">
          <a:extLst>
            <a:ext uri="{FF2B5EF4-FFF2-40B4-BE49-F238E27FC236}">
              <a16:creationId xmlns:a16="http://schemas.microsoft.com/office/drawing/2014/main" id="{267319EA-A40D-4983-8805-8D52061C79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2" name="Text Box 7">
          <a:extLst>
            <a:ext uri="{FF2B5EF4-FFF2-40B4-BE49-F238E27FC236}">
              <a16:creationId xmlns:a16="http://schemas.microsoft.com/office/drawing/2014/main" id="{38EFD41A-CE21-4C87-8AE4-F30A87A56031}"/>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3" name="Text Box 7">
          <a:extLst>
            <a:ext uri="{FF2B5EF4-FFF2-40B4-BE49-F238E27FC236}">
              <a16:creationId xmlns:a16="http://schemas.microsoft.com/office/drawing/2014/main" id="{71BED54A-A231-4447-9B12-7FDC859C8C1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4" name="Text Box 7">
          <a:extLst>
            <a:ext uri="{FF2B5EF4-FFF2-40B4-BE49-F238E27FC236}">
              <a16:creationId xmlns:a16="http://schemas.microsoft.com/office/drawing/2014/main" id="{CD719D19-EF6C-4F20-951B-8E88FDA4CE6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5" name="Text Box 7">
          <a:extLst>
            <a:ext uri="{FF2B5EF4-FFF2-40B4-BE49-F238E27FC236}">
              <a16:creationId xmlns:a16="http://schemas.microsoft.com/office/drawing/2014/main" id="{B726AD46-640E-4D45-ADA7-48D575C5595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6" name="Text Box 7">
          <a:extLst>
            <a:ext uri="{FF2B5EF4-FFF2-40B4-BE49-F238E27FC236}">
              <a16:creationId xmlns:a16="http://schemas.microsoft.com/office/drawing/2014/main" id="{38A468C8-A24E-4F1F-890D-DFFBCEFCCB0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7" name="Text Box 7">
          <a:extLst>
            <a:ext uri="{FF2B5EF4-FFF2-40B4-BE49-F238E27FC236}">
              <a16:creationId xmlns:a16="http://schemas.microsoft.com/office/drawing/2014/main" id="{D26E8FB1-ECB9-41E7-89D6-AB7B4DABF207}"/>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8" name="Text Box 7">
          <a:extLst>
            <a:ext uri="{FF2B5EF4-FFF2-40B4-BE49-F238E27FC236}">
              <a16:creationId xmlns:a16="http://schemas.microsoft.com/office/drawing/2014/main" id="{877560C3-D3DE-48D2-B4F9-B251C8BA1C2E}"/>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59" name="Text Box 7">
          <a:extLst>
            <a:ext uri="{FF2B5EF4-FFF2-40B4-BE49-F238E27FC236}">
              <a16:creationId xmlns:a16="http://schemas.microsoft.com/office/drawing/2014/main" id="{BAC46D1A-7272-457C-B085-5D433EECCC54}"/>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0" name="Text Box 7">
          <a:extLst>
            <a:ext uri="{FF2B5EF4-FFF2-40B4-BE49-F238E27FC236}">
              <a16:creationId xmlns:a16="http://schemas.microsoft.com/office/drawing/2014/main" id="{1F33C883-0DCA-44A0-9CCF-AC938DF879E5}"/>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1" name="Text Box 7">
          <a:extLst>
            <a:ext uri="{FF2B5EF4-FFF2-40B4-BE49-F238E27FC236}">
              <a16:creationId xmlns:a16="http://schemas.microsoft.com/office/drawing/2014/main" id="{D818A61D-FDAF-4260-9FB5-C9A5D30FDE5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2" name="Text Box 7">
          <a:extLst>
            <a:ext uri="{FF2B5EF4-FFF2-40B4-BE49-F238E27FC236}">
              <a16:creationId xmlns:a16="http://schemas.microsoft.com/office/drawing/2014/main" id="{ABF31B5E-29C1-4E1A-BE93-179E3CE6B69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3" name="Text Box 7">
          <a:extLst>
            <a:ext uri="{FF2B5EF4-FFF2-40B4-BE49-F238E27FC236}">
              <a16:creationId xmlns:a16="http://schemas.microsoft.com/office/drawing/2014/main" id="{95626E60-FC39-4C37-B4FC-FD92500B511E}"/>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4" name="Text Box 7">
          <a:extLst>
            <a:ext uri="{FF2B5EF4-FFF2-40B4-BE49-F238E27FC236}">
              <a16:creationId xmlns:a16="http://schemas.microsoft.com/office/drawing/2014/main" id="{01809882-3FF0-44BA-BC3C-97F3F3F2D3BF}"/>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5" name="Text Box 7">
          <a:extLst>
            <a:ext uri="{FF2B5EF4-FFF2-40B4-BE49-F238E27FC236}">
              <a16:creationId xmlns:a16="http://schemas.microsoft.com/office/drawing/2014/main" id="{63A6AAB8-C887-4E58-99AA-C56E922C7A60}"/>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6" name="Text Box 7">
          <a:extLst>
            <a:ext uri="{FF2B5EF4-FFF2-40B4-BE49-F238E27FC236}">
              <a16:creationId xmlns:a16="http://schemas.microsoft.com/office/drawing/2014/main" id="{C51A0CA9-3F04-45DA-9B95-108E409F2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7" name="Text Box 7">
          <a:extLst>
            <a:ext uri="{FF2B5EF4-FFF2-40B4-BE49-F238E27FC236}">
              <a16:creationId xmlns:a16="http://schemas.microsoft.com/office/drawing/2014/main" id="{E896E620-34EA-4789-97F0-9A53E7767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8" name="Text Box 7">
          <a:extLst>
            <a:ext uri="{FF2B5EF4-FFF2-40B4-BE49-F238E27FC236}">
              <a16:creationId xmlns:a16="http://schemas.microsoft.com/office/drawing/2014/main" id="{7C0C788A-24B3-48B5-B10C-A39643A05B9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9" name="Text Box 7">
          <a:extLst>
            <a:ext uri="{FF2B5EF4-FFF2-40B4-BE49-F238E27FC236}">
              <a16:creationId xmlns:a16="http://schemas.microsoft.com/office/drawing/2014/main" id="{8EF5146E-D1CD-431A-9539-C7F64DAB061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70" name="Text Box 7">
          <a:extLst>
            <a:ext uri="{FF2B5EF4-FFF2-40B4-BE49-F238E27FC236}">
              <a16:creationId xmlns:a16="http://schemas.microsoft.com/office/drawing/2014/main" id="{ACFD63D0-349B-49CD-A686-5F0338F0A991}"/>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1" name="Text Box 7">
          <a:extLst>
            <a:ext uri="{FF2B5EF4-FFF2-40B4-BE49-F238E27FC236}">
              <a16:creationId xmlns:a16="http://schemas.microsoft.com/office/drawing/2014/main" id="{72ACEEC6-6052-4669-9544-2620C40CDAAD}"/>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2" name="Text Box 7">
          <a:extLst>
            <a:ext uri="{FF2B5EF4-FFF2-40B4-BE49-F238E27FC236}">
              <a16:creationId xmlns:a16="http://schemas.microsoft.com/office/drawing/2014/main" id="{D759E96B-7C7E-4967-8FB7-616D8917F65E}"/>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3" name="Text Box 7">
          <a:extLst>
            <a:ext uri="{FF2B5EF4-FFF2-40B4-BE49-F238E27FC236}">
              <a16:creationId xmlns:a16="http://schemas.microsoft.com/office/drawing/2014/main" id="{23A144FE-D63D-452B-9C52-CB43471192AB}"/>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4" name="Text Box 7">
          <a:extLst>
            <a:ext uri="{FF2B5EF4-FFF2-40B4-BE49-F238E27FC236}">
              <a16:creationId xmlns:a16="http://schemas.microsoft.com/office/drawing/2014/main" id="{C572249D-FAB9-4056-AD32-9FD71F98B534}"/>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5" name="Text Box 7">
          <a:extLst>
            <a:ext uri="{FF2B5EF4-FFF2-40B4-BE49-F238E27FC236}">
              <a16:creationId xmlns:a16="http://schemas.microsoft.com/office/drawing/2014/main" id="{F5E93283-7571-4B82-894C-7EF5144F1D08}"/>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6" name="Text Box 7">
          <a:extLst>
            <a:ext uri="{FF2B5EF4-FFF2-40B4-BE49-F238E27FC236}">
              <a16:creationId xmlns:a16="http://schemas.microsoft.com/office/drawing/2014/main" id="{BB619F45-E0BB-40AB-9A50-49B2DA5D4EFF}"/>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7" name="Text Box 7">
          <a:extLst>
            <a:ext uri="{FF2B5EF4-FFF2-40B4-BE49-F238E27FC236}">
              <a16:creationId xmlns:a16="http://schemas.microsoft.com/office/drawing/2014/main" id="{2086F36C-EE58-4938-9995-F6E9B1AB7D8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8" name="Text Box 7">
          <a:extLst>
            <a:ext uri="{FF2B5EF4-FFF2-40B4-BE49-F238E27FC236}">
              <a16:creationId xmlns:a16="http://schemas.microsoft.com/office/drawing/2014/main" id="{2A3F021D-7FAC-4D1B-8D41-CF09FA1CA9F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9" name="Text Box 7">
          <a:extLst>
            <a:ext uri="{FF2B5EF4-FFF2-40B4-BE49-F238E27FC236}">
              <a16:creationId xmlns:a16="http://schemas.microsoft.com/office/drawing/2014/main" id="{25348806-0482-490D-A290-1C441B1CFFAF}"/>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0" name="Text Box 7">
          <a:extLst>
            <a:ext uri="{FF2B5EF4-FFF2-40B4-BE49-F238E27FC236}">
              <a16:creationId xmlns:a16="http://schemas.microsoft.com/office/drawing/2014/main" id="{10CD0CFA-1B13-44BD-AD79-C941E172B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1" name="Text Box 7">
          <a:extLst>
            <a:ext uri="{FF2B5EF4-FFF2-40B4-BE49-F238E27FC236}">
              <a16:creationId xmlns:a16="http://schemas.microsoft.com/office/drawing/2014/main" id="{1743323C-1CD3-4EEE-9BBD-0E62CEF3A64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2" name="Text Box 7">
          <a:extLst>
            <a:ext uri="{FF2B5EF4-FFF2-40B4-BE49-F238E27FC236}">
              <a16:creationId xmlns:a16="http://schemas.microsoft.com/office/drawing/2014/main" id="{6EC8B4E9-F077-4DF1-BDFD-901FCF636A3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3" name="Text Box 7">
          <a:extLst>
            <a:ext uri="{FF2B5EF4-FFF2-40B4-BE49-F238E27FC236}">
              <a16:creationId xmlns:a16="http://schemas.microsoft.com/office/drawing/2014/main" id="{5807C5E2-A22C-40A8-B0A5-BAE0BF2158F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4" name="Text Box 7">
          <a:extLst>
            <a:ext uri="{FF2B5EF4-FFF2-40B4-BE49-F238E27FC236}">
              <a16:creationId xmlns:a16="http://schemas.microsoft.com/office/drawing/2014/main" id="{D2384953-A74A-46C9-B89B-A8B6F6043F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5" name="Text Box 7">
          <a:extLst>
            <a:ext uri="{FF2B5EF4-FFF2-40B4-BE49-F238E27FC236}">
              <a16:creationId xmlns:a16="http://schemas.microsoft.com/office/drawing/2014/main" id="{59710A1E-CE1E-4A4C-B895-FCB7496D1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6" name="Text Box 7">
          <a:extLst>
            <a:ext uri="{FF2B5EF4-FFF2-40B4-BE49-F238E27FC236}">
              <a16:creationId xmlns:a16="http://schemas.microsoft.com/office/drawing/2014/main" id="{FD6A115B-E826-4CB7-AAE1-E5F71193F21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7" name="Text Box 7">
          <a:extLst>
            <a:ext uri="{FF2B5EF4-FFF2-40B4-BE49-F238E27FC236}">
              <a16:creationId xmlns:a16="http://schemas.microsoft.com/office/drawing/2014/main" id="{9AE2B781-77AD-4A62-A336-259877DDBEE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8" name="Text Box 7">
          <a:extLst>
            <a:ext uri="{FF2B5EF4-FFF2-40B4-BE49-F238E27FC236}">
              <a16:creationId xmlns:a16="http://schemas.microsoft.com/office/drawing/2014/main" id="{A3A16BE7-9343-4F1C-B7CB-2D6DF3EA9D5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89" name="Text Box 7">
          <a:extLst>
            <a:ext uri="{FF2B5EF4-FFF2-40B4-BE49-F238E27FC236}">
              <a16:creationId xmlns:a16="http://schemas.microsoft.com/office/drawing/2014/main" id="{6F0F6C73-75DC-4E90-9E4A-522D295653D5}"/>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0" name="Text Box 7">
          <a:extLst>
            <a:ext uri="{FF2B5EF4-FFF2-40B4-BE49-F238E27FC236}">
              <a16:creationId xmlns:a16="http://schemas.microsoft.com/office/drawing/2014/main" id="{B5675F46-46DC-4BA8-9CE9-F675ADFF929D}"/>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1" name="Text Box 7">
          <a:extLst>
            <a:ext uri="{FF2B5EF4-FFF2-40B4-BE49-F238E27FC236}">
              <a16:creationId xmlns:a16="http://schemas.microsoft.com/office/drawing/2014/main" id="{16331985-8ABA-4754-AD08-3E6670F2638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2" name="Text Box 7">
          <a:extLst>
            <a:ext uri="{FF2B5EF4-FFF2-40B4-BE49-F238E27FC236}">
              <a16:creationId xmlns:a16="http://schemas.microsoft.com/office/drawing/2014/main" id="{7AA2304F-1CFD-4D11-BC1A-1E7AE3561C67}"/>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3" name="Text Box 7">
          <a:extLst>
            <a:ext uri="{FF2B5EF4-FFF2-40B4-BE49-F238E27FC236}">
              <a16:creationId xmlns:a16="http://schemas.microsoft.com/office/drawing/2014/main" id="{0BB6E9E2-85EE-4DFF-8E5A-031450F2D91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4" name="Text Box 7">
          <a:extLst>
            <a:ext uri="{FF2B5EF4-FFF2-40B4-BE49-F238E27FC236}">
              <a16:creationId xmlns:a16="http://schemas.microsoft.com/office/drawing/2014/main" id="{4F5B2960-6630-4ED6-ABA3-BCD1210D734A}"/>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5" name="Text Box 7">
          <a:extLst>
            <a:ext uri="{FF2B5EF4-FFF2-40B4-BE49-F238E27FC236}">
              <a16:creationId xmlns:a16="http://schemas.microsoft.com/office/drawing/2014/main" id="{057E9F63-D692-42BD-AFD9-EFEA6E1BB651}"/>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6" name="Text Box 7">
          <a:extLst>
            <a:ext uri="{FF2B5EF4-FFF2-40B4-BE49-F238E27FC236}">
              <a16:creationId xmlns:a16="http://schemas.microsoft.com/office/drawing/2014/main" id="{09E82D5D-CE64-43C6-94FE-111DB9EFCC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7" name="Text Box 7">
          <a:extLst>
            <a:ext uri="{FF2B5EF4-FFF2-40B4-BE49-F238E27FC236}">
              <a16:creationId xmlns:a16="http://schemas.microsoft.com/office/drawing/2014/main" id="{A3CB9665-D37E-4C42-8F0B-677C4D57E95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8" name="Text Box 7">
          <a:extLst>
            <a:ext uri="{FF2B5EF4-FFF2-40B4-BE49-F238E27FC236}">
              <a16:creationId xmlns:a16="http://schemas.microsoft.com/office/drawing/2014/main" id="{D0406DDD-5067-4111-92EB-0223FF67F19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9" name="Text Box 7">
          <a:extLst>
            <a:ext uri="{FF2B5EF4-FFF2-40B4-BE49-F238E27FC236}">
              <a16:creationId xmlns:a16="http://schemas.microsoft.com/office/drawing/2014/main" id="{0B26EEB3-E043-4199-BCE6-AFA31373BFB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0" name="Text Box 7">
          <a:extLst>
            <a:ext uri="{FF2B5EF4-FFF2-40B4-BE49-F238E27FC236}">
              <a16:creationId xmlns:a16="http://schemas.microsoft.com/office/drawing/2014/main" id="{F3D5F31F-6C5F-4632-91FE-6E9FC7A2B72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1" name="Text Box 7">
          <a:extLst>
            <a:ext uri="{FF2B5EF4-FFF2-40B4-BE49-F238E27FC236}">
              <a16:creationId xmlns:a16="http://schemas.microsoft.com/office/drawing/2014/main" id="{89D9D897-2E88-4690-9717-13173F4A4FA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2" name="Text Box 7">
          <a:extLst>
            <a:ext uri="{FF2B5EF4-FFF2-40B4-BE49-F238E27FC236}">
              <a16:creationId xmlns:a16="http://schemas.microsoft.com/office/drawing/2014/main" id="{CE9A6E55-ECDF-46E8-9DDA-BAF7350894C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3" name="Text Box 7">
          <a:extLst>
            <a:ext uri="{FF2B5EF4-FFF2-40B4-BE49-F238E27FC236}">
              <a16:creationId xmlns:a16="http://schemas.microsoft.com/office/drawing/2014/main" id="{61EFD11B-921A-4095-AB35-CBA284A7795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4" name="Text Box 7">
          <a:extLst>
            <a:ext uri="{FF2B5EF4-FFF2-40B4-BE49-F238E27FC236}">
              <a16:creationId xmlns:a16="http://schemas.microsoft.com/office/drawing/2014/main" id="{3E67619E-639E-4765-8A95-08E12DF5642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12</xdr:col>
      <xdr:colOff>0</xdr:colOff>
      <xdr:row>6</xdr:row>
      <xdr:rowOff>0</xdr:rowOff>
    </xdr:from>
    <xdr:ext cx="76200" cy="555625"/>
    <xdr:sp macro="" textlink="">
      <xdr:nvSpPr>
        <xdr:cNvPr id="105" name="Text Box 7">
          <a:extLst>
            <a:ext uri="{FF2B5EF4-FFF2-40B4-BE49-F238E27FC236}">
              <a16:creationId xmlns:a16="http://schemas.microsoft.com/office/drawing/2014/main" id="{52DC8A7A-5075-46B3-96EC-2D316F0CE52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6" name="Text Box 7">
          <a:extLst>
            <a:ext uri="{FF2B5EF4-FFF2-40B4-BE49-F238E27FC236}">
              <a16:creationId xmlns:a16="http://schemas.microsoft.com/office/drawing/2014/main" id="{09C8E5A6-EAD5-431B-B1A8-FAA2AF2ADD24}"/>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7" name="Text Box 7">
          <a:extLst>
            <a:ext uri="{FF2B5EF4-FFF2-40B4-BE49-F238E27FC236}">
              <a16:creationId xmlns:a16="http://schemas.microsoft.com/office/drawing/2014/main" id="{173B379B-FD77-42D6-B343-D7A7E6FF997F}"/>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8" name="Text Box 7">
          <a:extLst>
            <a:ext uri="{FF2B5EF4-FFF2-40B4-BE49-F238E27FC236}">
              <a16:creationId xmlns:a16="http://schemas.microsoft.com/office/drawing/2014/main" id="{C1AD0345-2149-4161-800B-DA8021B171F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9" name="Text Box 7">
          <a:extLst>
            <a:ext uri="{FF2B5EF4-FFF2-40B4-BE49-F238E27FC236}">
              <a16:creationId xmlns:a16="http://schemas.microsoft.com/office/drawing/2014/main" id="{8623E1B1-2399-49D4-B502-EFBF8905E3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0" name="Text Box 7">
          <a:extLst>
            <a:ext uri="{FF2B5EF4-FFF2-40B4-BE49-F238E27FC236}">
              <a16:creationId xmlns:a16="http://schemas.microsoft.com/office/drawing/2014/main" id="{7B848DBC-7571-4BC4-AA44-AC13A03A230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1" name="Text Box 7">
          <a:extLst>
            <a:ext uri="{FF2B5EF4-FFF2-40B4-BE49-F238E27FC236}">
              <a16:creationId xmlns:a16="http://schemas.microsoft.com/office/drawing/2014/main" id="{4DC3E5EE-6E7A-4D99-B37A-15955B6B979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2" name="Text Box 7">
          <a:extLst>
            <a:ext uri="{FF2B5EF4-FFF2-40B4-BE49-F238E27FC236}">
              <a16:creationId xmlns:a16="http://schemas.microsoft.com/office/drawing/2014/main" id="{10F19D33-4724-4B50-9FFB-BC35D48EABC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3" name="Text Box 7">
          <a:extLst>
            <a:ext uri="{FF2B5EF4-FFF2-40B4-BE49-F238E27FC236}">
              <a16:creationId xmlns:a16="http://schemas.microsoft.com/office/drawing/2014/main" id="{8832FA79-C277-42A9-9EB5-5201A42C76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4" name="Text Box 7">
          <a:extLst>
            <a:ext uri="{FF2B5EF4-FFF2-40B4-BE49-F238E27FC236}">
              <a16:creationId xmlns:a16="http://schemas.microsoft.com/office/drawing/2014/main" id="{D5D8DA9F-AFA3-4AF8-9178-F26A1254747A}"/>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5" name="Text Box 7">
          <a:extLst>
            <a:ext uri="{FF2B5EF4-FFF2-40B4-BE49-F238E27FC236}">
              <a16:creationId xmlns:a16="http://schemas.microsoft.com/office/drawing/2014/main" id="{11BC6C9A-67C3-471C-9643-76258E63968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6" name="Text Box 7">
          <a:extLst>
            <a:ext uri="{FF2B5EF4-FFF2-40B4-BE49-F238E27FC236}">
              <a16:creationId xmlns:a16="http://schemas.microsoft.com/office/drawing/2014/main" id="{F925DC32-6173-442D-8B1D-239AF65F0FC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7" name="Text Box 7">
          <a:extLst>
            <a:ext uri="{FF2B5EF4-FFF2-40B4-BE49-F238E27FC236}">
              <a16:creationId xmlns:a16="http://schemas.microsoft.com/office/drawing/2014/main" id="{0E571D8D-6A4F-415E-A60A-BA5AC2A778D7}"/>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8" name="Text Box 7">
          <a:extLst>
            <a:ext uri="{FF2B5EF4-FFF2-40B4-BE49-F238E27FC236}">
              <a16:creationId xmlns:a16="http://schemas.microsoft.com/office/drawing/2014/main" id="{71B0972A-1F65-4D5A-87B3-FD7A74F6F48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9" name="Text Box 7">
          <a:extLst>
            <a:ext uri="{FF2B5EF4-FFF2-40B4-BE49-F238E27FC236}">
              <a16:creationId xmlns:a16="http://schemas.microsoft.com/office/drawing/2014/main" id="{8D6FCC09-D24F-4F18-AF89-259A8A6E7BA8}"/>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0" name="Text Box 7">
          <a:extLst>
            <a:ext uri="{FF2B5EF4-FFF2-40B4-BE49-F238E27FC236}">
              <a16:creationId xmlns:a16="http://schemas.microsoft.com/office/drawing/2014/main" id="{869C5953-C418-430E-BBD6-D3F039378DD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1" name="Text Box 7">
          <a:extLst>
            <a:ext uri="{FF2B5EF4-FFF2-40B4-BE49-F238E27FC236}">
              <a16:creationId xmlns:a16="http://schemas.microsoft.com/office/drawing/2014/main" id="{FD81BE14-C815-40DC-B9EB-92563114D21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2" name="Text Box 7">
          <a:extLst>
            <a:ext uri="{FF2B5EF4-FFF2-40B4-BE49-F238E27FC236}">
              <a16:creationId xmlns:a16="http://schemas.microsoft.com/office/drawing/2014/main" id="{35A08ED7-DF53-460F-885A-1715919264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3" name="Text Box 7">
          <a:extLst>
            <a:ext uri="{FF2B5EF4-FFF2-40B4-BE49-F238E27FC236}">
              <a16:creationId xmlns:a16="http://schemas.microsoft.com/office/drawing/2014/main" id="{4151D8BE-2CD4-4DAF-BD07-95B252EEDB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4" name="Text Box 7">
          <a:extLst>
            <a:ext uri="{FF2B5EF4-FFF2-40B4-BE49-F238E27FC236}">
              <a16:creationId xmlns:a16="http://schemas.microsoft.com/office/drawing/2014/main" id="{7895AF6F-66E2-466B-B786-831A26D8D28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5" name="Text Box 7">
          <a:extLst>
            <a:ext uri="{FF2B5EF4-FFF2-40B4-BE49-F238E27FC236}">
              <a16:creationId xmlns:a16="http://schemas.microsoft.com/office/drawing/2014/main" id="{039F3349-2C1B-41BB-8F7B-9DC33E749F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6" name="Text Box 7">
          <a:extLst>
            <a:ext uri="{FF2B5EF4-FFF2-40B4-BE49-F238E27FC236}">
              <a16:creationId xmlns:a16="http://schemas.microsoft.com/office/drawing/2014/main" id="{D3BC4EFD-B228-45D3-B9BD-F78CC4831CB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7" name="Text Box 7">
          <a:extLst>
            <a:ext uri="{FF2B5EF4-FFF2-40B4-BE49-F238E27FC236}">
              <a16:creationId xmlns:a16="http://schemas.microsoft.com/office/drawing/2014/main" id="{D81A2C9A-5F49-4128-9235-3D21A28EFD0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8" name="Text Box 7">
          <a:extLst>
            <a:ext uri="{FF2B5EF4-FFF2-40B4-BE49-F238E27FC236}">
              <a16:creationId xmlns:a16="http://schemas.microsoft.com/office/drawing/2014/main" id="{799655DB-9833-44E0-8D96-3914781EB6D7}"/>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9" name="Text Box 7">
          <a:extLst>
            <a:ext uri="{FF2B5EF4-FFF2-40B4-BE49-F238E27FC236}">
              <a16:creationId xmlns:a16="http://schemas.microsoft.com/office/drawing/2014/main" id="{0BDEC07F-5DB1-4C05-9453-97662213E3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0" name="Text Box 7">
          <a:extLst>
            <a:ext uri="{FF2B5EF4-FFF2-40B4-BE49-F238E27FC236}">
              <a16:creationId xmlns:a16="http://schemas.microsoft.com/office/drawing/2014/main" id="{4AA85F5C-4858-4E8A-9CBD-C6A6EE939FA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1" name="Text Box 7">
          <a:extLst>
            <a:ext uri="{FF2B5EF4-FFF2-40B4-BE49-F238E27FC236}">
              <a16:creationId xmlns:a16="http://schemas.microsoft.com/office/drawing/2014/main" id="{E0D9D758-D58C-4EAB-B550-D9A9AFBC97C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2" name="Text Box 7">
          <a:extLst>
            <a:ext uri="{FF2B5EF4-FFF2-40B4-BE49-F238E27FC236}">
              <a16:creationId xmlns:a16="http://schemas.microsoft.com/office/drawing/2014/main" id="{C4D9C5A8-3BE1-4916-A1CF-06CB707285C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3" name="Text Box 7">
          <a:extLst>
            <a:ext uri="{FF2B5EF4-FFF2-40B4-BE49-F238E27FC236}">
              <a16:creationId xmlns:a16="http://schemas.microsoft.com/office/drawing/2014/main" id="{899B7D7A-F53C-4D98-8362-1FAB94A9FC10}"/>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4" name="Text Box 7">
          <a:extLst>
            <a:ext uri="{FF2B5EF4-FFF2-40B4-BE49-F238E27FC236}">
              <a16:creationId xmlns:a16="http://schemas.microsoft.com/office/drawing/2014/main" id="{3AABA893-F738-475B-B296-49D922DE171F}"/>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5" name="Text Box 7">
          <a:extLst>
            <a:ext uri="{FF2B5EF4-FFF2-40B4-BE49-F238E27FC236}">
              <a16:creationId xmlns:a16="http://schemas.microsoft.com/office/drawing/2014/main" id="{C5EC7691-FA41-4EBB-A929-6A0E19FAE612}"/>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6" name="Text Box 7">
          <a:extLst>
            <a:ext uri="{FF2B5EF4-FFF2-40B4-BE49-F238E27FC236}">
              <a16:creationId xmlns:a16="http://schemas.microsoft.com/office/drawing/2014/main" id="{CF2B7ED6-B1F0-4E12-8363-F110E036006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7" name="Text Box 7">
          <a:extLst>
            <a:ext uri="{FF2B5EF4-FFF2-40B4-BE49-F238E27FC236}">
              <a16:creationId xmlns:a16="http://schemas.microsoft.com/office/drawing/2014/main" id="{E21B4EDE-DB9A-44E7-9ECC-9765878571E2}"/>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8" name="Text Box 7">
          <a:extLst>
            <a:ext uri="{FF2B5EF4-FFF2-40B4-BE49-F238E27FC236}">
              <a16:creationId xmlns:a16="http://schemas.microsoft.com/office/drawing/2014/main" id="{0B6545F1-D6ED-40A5-9AE8-A87BAA2C9303}"/>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9" name="Text Box 7">
          <a:extLst>
            <a:ext uri="{FF2B5EF4-FFF2-40B4-BE49-F238E27FC236}">
              <a16:creationId xmlns:a16="http://schemas.microsoft.com/office/drawing/2014/main" id="{56392CF6-DB96-480F-87E8-4C0E380CD51D}"/>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0" name="Text Box 7">
          <a:extLst>
            <a:ext uri="{FF2B5EF4-FFF2-40B4-BE49-F238E27FC236}">
              <a16:creationId xmlns:a16="http://schemas.microsoft.com/office/drawing/2014/main" id="{AECF24B2-C591-453D-B6C6-2D62F4370DB4}"/>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1" name="Text Box 7">
          <a:extLst>
            <a:ext uri="{FF2B5EF4-FFF2-40B4-BE49-F238E27FC236}">
              <a16:creationId xmlns:a16="http://schemas.microsoft.com/office/drawing/2014/main" id="{99BCB169-DDC0-4E46-9509-942FE1CBE7F9}"/>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2" name="Text Box 7">
          <a:extLst>
            <a:ext uri="{FF2B5EF4-FFF2-40B4-BE49-F238E27FC236}">
              <a16:creationId xmlns:a16="http://schemas.microsoft.com/office/drawing/2014/main" id="{A6C0E353-602F-48A7-A378-62C0898A4CD6}"/>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toms\Desktop\IN%20RFP%20-%202.5.1%20-%20Att%20D_70302_Cost%20Proposal_jt%20modeling%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ummary"/>
      <sheetName val="Staffing Rates"/>
      <sheetName val="DDI Costs"/>
      <sheetName val="Sys. Main. &amp; Admin. Resp. Costs"/>
      <sheetName val="Other Costs"/>
      <sheetName val="Enhancements"/>
      <sheetName val="Internal Summary"/>
      <sheetName val="Assumptions"/>
      <sheetName val="Sheet2"/>
      <sheetName val="BI tool"/>
    </sheetNames>
    <sheetDataSet>
      <sheetData sheetId="0"/>
      <sheetData sheetId="1">
        <row r="2">
          <cell r="E2" t="str">
            <v>Onpoint Health Data</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tabSelected="1" zoomScale="80" zoomScaleNormal="80" workbookViewId="0"/>
  </sheetViews>
  <sheetFormatPr defaultColWidth="8.85546875" defaultRowHeight="15" x14ac:dyDescent="0.25"/>
  <cols>
    <col min="1" max="1" width="4.85546875" customWidth="1"/>
    <col min="4" max="4" width="10.42578125" customWidth="1"/>
    <col min="6" max="6" width="42.85546875" customWidth="1"/>
  </cols>
  <sheetData>
    <row r="1" spans="1:6" x14ac:dyDescent="0.25">
      <c r="A1" s="16"/>
      <c r="B1" s="16"/>
      <c r="C1" s="16"/>
      <c r="D1" s="16"/>
      <c r="E1" s="16"/>
      <c r="F1" s="16"/>
    </row>
    <row r="2" spans="1:6" x14ac:dyDescent="0.25">
      <c r="A2" s="16"/>
      <c r="B2" s="16"/>
      <c r="C2" s="16"/>
      <c r="D2" s="16"/>
      <c r="E2" s="16"/>
      <c r="F2" s="16"/>
    </row>
    <row r="3" spans="1:6" x14ac:dyDescent="0.25">
      <c r="A3" s="16"/>
      <c r="B3" s="16"/>
      <c r="C3" s="16"/>
      <c r="D3" s="16"/>
      <c r="E3" s="16"/>
      <c r="F3" s="16"/>
    </row>
    <row r="4" spans="1:6" x14ac:dyDescent="0.25">
      <c r="A4" s="16"/>
      <c r="B4" s="16"/>
      <c r="C4" s="16"/>
      <c r="D4" s="16"/>
      <c r="E4" s="16"/>
      <c r="F4" s="16"/>
    </row>
    <row r="5" spans="1:6" ht="63" customHeight="1" x14ac:dyDescent="0.4">
      <c r="A5" s="16"/>
      <c r="B5" s="97" t="s">
        <v>28</v>
      </c>
      <c r="C5" s="97"/>
      <c r="D5" s="97"/>
      <c r="E5" s="97"/>
      <c r="F5" s="97"/>
    </row>
    <row r="6" spans="1:6" ht="30.75" x14ac:dyDescent="0.4">
      <c r="A6" s="16"/>
      <c r="B6" s="94" t="s">
        <v>59</v>
      </c>
      <c r="C6" s="92"/>
      <c r="D6" s="92"/>
      <c r="E6" s="92"/>
      <c r="F6" s="92"/>
    </row>
    <row r="7" spans="1:6" ht="26.25" x14ac:dyDescent="0.4">
      <c r="A7" s="16"/>
      <c r="B7" s="16"/>
      <c r="C7" s="17"/>
      <c r="D7" s="16"/>
      <c r="E7" s="16"/>
      <c r="F7" s="16"/>
    </row>
    <row r="8" spans="1:6" ht="23.25" x14ac:dyDescent="0.35">
      <c r="A8" s="16"/>
      <c r="B8" s="98" t="s">
        <v>0</v>
      </c>
      <c r="C8" s="98"/>
      <c r="D8" s="98"/>
      <c r="E8" s="98"/>
      <c r="F8" s="98"/>
    </row>
    <row r="9" spans="1:6" x14ac:dyDescent="0.25">
      <c r="A9" s="16"/>
      <c r="B9" s="96"/>
      <c r="C9" s="96"/>
      <c r="D9" s="96"/>
      <c r="E9" s="96"/>
      <c r="F9" s="96"/>
    </row>
    <row r="10" spans="1:6" x14ac:dyDescent="0.25">
      <c r="A10" s="16"/>
      <c r="B10" s="16"/>
      <c r="C10" s="16"/>
      <c r="D10" s="16"/>
      <c r="E10" s="16"/>
      <c r="F10" s="16"/>
    </row>
    <row r="11" spans="1:6" x14ac:dyDescent="0.25">
      <c r="A11" s="18"/>
      <c r="B11" s="18"/>
      <c r="C11" s="18"/>
      <c r="D11" s="18"/>
      <c r="E11" s="18"/>
      <c r="F11" s="18"/>
    </row>
  </sheetData>
  <mergeCells count="3">
    <mergeCell ref="B9:F9"/>
    <mergeCell ref="B5:F5"/>
    <mergeCell ref="B8:F8"/>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8"/>
  <sheetViews>
    <sheetView showGridLines="0" zoomScaleNormal="100" workbookViewId="0"/>
  </sheetViews>
  <sheetFormatPr defaultColWidth="9.140625" defaultRowHeight="15" x14ac:dyDescent="0.25"/>
  <cols>
    <col min="1" max="1" width="5" style="3" customWidth="1"/>
    <col min="2" max="2" width="53.140625" style="3" customWidth="1"/>
    <col min="3" max="3" width="22.5703125" style="3" bestFit="1" customWidth="1"/>
    <col min="4" max="4" width="27.140625" style="3" bestFit="1" customWidth="1"/>
    <col min="5" max="5" width="32.85546875" style="3" customWidth="1"/>
    <col min="6" max="6" width="14" style="3" customWidth="1"/>
    <col min="7" max="7" width="3.42578125" style="3" customWidth="1"/>
    <col min="8" max="8" width="18.85546875" style="3" customWidth="1"/>
    <col min="9" max="9" width="5.42578125" style="3" customWidth="1"/>
    <col min="10" max="11" width="18.85546875" style="3" customWidth="1"/>
    <col min="12" max="17" width="15.42578125" style="3" customWidth="1"/>
    <col min="18" max="16384" width="9.140625" style="3"/>
  </cols>
  <sheetData>
    <row r="1" spans="1:11" ht="16.5" x14ac:dyDescent="0.25">
      <c r="A1" s="4" t="s">
        <v>28</v>
      </c>
      <c r="B1" s="2"/>
      <c r="C1" s="2"/>
      <c r="D1" s="2"/>
      <c r="E1" s="2"/>
      <c r="F1" s="2"/>
      <c r="G1" s="2"/>
      <c r="H1" s="2"/>
      <c r="I1" s="2"/>
      <c r="J1" s="2"/>
      <c r="K1" s="2"/>
    </row>
    <row r="2" spans="1:11" ht="15" customHeight="1" x14ac:dyDescent="0.25">
      <c r="A2" s="93" t="s">
        <v>60</v>
      </c>
      <c r="B2" s="2"/>
      <c r="C2" s="2"/>
      <c r="D2" s="8" t="s">
        <v>1</v>
      </c>
      <c r="E2" s="99" t="s">
        <v>88</v>
      </c>
      <c r="F2" s="100"/>
      <c r="G2" s="101"/>
      <c r="H2" s="9"/>
      <c r="I2" s="9"/>
      <c r="J2" s="2"/>
      <c r="K2" s="2"/>
    </row>
    <row r="3" spans="1:11" x14ac:dyDescent="0.25">
      <c r="A3" s="5" t="s">
        <v>2</v>
      </c>
      <c r="B3" s="2"/>
      <c r="C3" s="2"/>
      <c r="D3" s="8"/>
      <c r="E3" s="102" t="s">
        <v>3</v>
      </c>
      <c r="F3" s="103"/>
      <c r="G3" s="104"/>
      <c r="H3" s="9"/>
      <c r="I3" s="9"/>
      <c r="J3" s="2"/>
      <c r="K3" s="2"/>
    </row>
    <row r="4" spans="1:11" x14ac:dyDescent="0.25">
      <c r="A4" s="6"/>
      <c r="B4" s="6"/>
      <c r="C4" s="2"/>
      <c r="D4" s="1"/>
      <c r="E4" s="1"/>
      <c r="F4" s="1"/>
      <c r="G4" s="1"/>
      <c r="H4" s="1"/>
      <c r="I4" s="1"/>
      <c r="J4" s="1"/>
      <c r="K4" s="1"/>
    </row>
    <row r="5" spans="1:11" ht="74.45" customHeight="1" x14ac:dyDescent="0.25">
      <c r="A5" s="2"/>
      <c r="B5" s="105" t="s">
        <v>58</v>
      </c>
      <c r="C5" s="106"/>
      <c r="D5" s="106"/>
      <c r="E5" s="107"/>
    </row>
    <row r="6" spans="1:11" x14ac:dyDescent="0.25">
      <c r="A6" s="2"/>
      <c r="B6" s="7"/>
      <c r="C6" s="7"/>
      <c r="D6" s="7"/>
      <c r="E6" s="9"/>
    </row>
    <row r="7" spans="1:11" x14ac:dyDescent="0.25">
      <c r="B7" s="25" t="s">
        <v>39</v>
      </c>
      <c r="C7" s="27"/>
    </row>
    <row r="8" spans="1:11" x14ac:dyDescent="0.25">
      <c r="B8" s="28" t="s">
        <v>4</v>
      </c>
      <c r="C8" s="28" t="s">
        <v>42</v>
      </c>
      <c r="D8" s="28" t="s">
        <v>43</v>
      </c>
    </row>
    <row r="9" spans="1:11" x14ac:dyDescent="0.25">
      <c r="B9" s="40" t="s">
        <v>26</v>
      </c>
      <c r="C9" s="88">
        <f>'DDI Costs'!E36</f>
        <v>1130236.98</v>
      </c>
      <c r="D9" s="90"/>
      <c r="H9" s="12"/>
    </row>
    <row r="10" spans="1:11" x14ac:dyDescent="0.25">
      <c r="B10" s="40" t="s">
        <v>52</v>
      </c>
      <c r="C10" s="88">
        <f>'Sys. Main. &amp; Admin. Resp. Costs'!E36</f>
        <v>4702977.24</v>
      </c>
      <c r="D10" s="88">
        <f>'Sys. Main. &amp; Admin. Resp. Costs'!H36</f>
        <v>6900024.4800000004</v>
      </c>
      <c r="H10" s="12"/>
    </row>
    <row r="11" spans="1:11" x14ac:dyDescent="0.25">
      <c r="B11" s="41" t="s">
        <v>5</v>
      </c>
      <c r="C11" s="88">
        <f>'Other Costs'!L30</f>
        <v>987600</v>
      </c>
      <c r="D11" s="88">
        <f>'Other Costs'!M30</f>
        <v>1109800</v>
      </c>
      <c r="H11" s="12"/>
    </row>
    <row r="12" spans="1:11" ht="15.75" thickBot="1" x14ac:dyDescent="0.3">
      <c r="B12" s="29" t="s">
        <v>6</v>
      </c>
      <c r="C12" s="89">
        <f>Enhancements!C9</f>
        <v>7126336.5699873893</v>
      </c>
      <c r="D12" s="91">
        <f>Enhancements!C10</f>
        <v>7126336.5699873893</v>
      </c>
      <c r="H12" s="12"/>
    </row>
    <row r="13" spans="1:11" ht="15.75" thickTop="1" x14ac:dyDescent="0.25">
      <c r="B13" s="30" t="s">
        <v>7</v>
      </c>
      <c r="C13" s="31">
        <f>SUM(C9:C12)</f>
        <v>13947150.789987389</v>
      </c>
      <c r="D13" s="31">
        <f>SUM(D9:D12)</f>
        <v>15136161.049987391</v>
      </c>
      <c r="H13" s="12"/>
    </row>
    <row r="14" spans="1:11" x14ac:dyDescent="0.25">
      <c r="H14" s="12"/>
    </row>
    <row r="15" spans="1:11" x14ac:dyDescent="0.25">
      <c r="B15" s="55"/>
      <c r="H15" s="12"/>
    </row>
    <row r="16" spans="1:11" ht="16.5" x14ac:dyDescent="0.25">
      <c r="B16" s="54"/>
      <c r="H16" s="12"/>
    </row>
    <row r="18" spans="2:2" x14ac:dyDescent="0.25">
      <c r="B18" s="3" t="s">
        <v>89</v>
      </c>
    </row>
  </sheetData>
  <sheetProtection formatColumns="0"/>
  <mergeCells count="3">
    <mergeCell ref="E2:G2"/>
    <mergeCell ref="E3:G3"/>
    <mergeCell ref="B5:E5"/>
  </mergeCells>
  <pageMargins left="0.7" right="0.7" top="0.75" bottom="0.75" header="0.3" footer="0.3"/>
  <pageSetup scale="5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showGridLines="0" zoomScaleNormal="100" workbookViewId="0"/>
  </sheetViews>
  <sheetFormatPr defaultColWidth="9.140625" defaultRowHeight="15" x14ac:dyDescent="0.25"/>
  <cols>
    <col min="1" max="1" width="5" style="3" customWidth="1"/>
    <col min="2" max="2" width="47.5703125" style="3" customWidth="1"/>
    <col min="3" max="3" width="39" style="3" customWidth="1"/>
    <col min="4" max="4" width="19.85546875" style="3" customWidth="1"/>
    <col min="5" max="5" width="32.85546875" style="3" customWidth="1"/>
    <col min="6" max="6" width="14" style="3" customWidth="1"/>
    <col min="7" max="7" width="4.140625" style="3" customWidth="1"/>
    <col min="8" max="11" width="18.85546875" style="3" customWidth="1"/>
    <col min="12" max="17" width="15.42578125" style="3" customWidth="1"/>
    <col min="18" max="16384" width="9.140625" style="3"/>
  </cols>
  <sheetData>
    <row r="1" spans="1:11" ht="16.5" x14ac:dyDescent="0.25">
      <c r="A1" s="63" t="s">
        <v>28</v>
      </c>
      <c r="B1" s="2"/>
      <c r="C1" s="2"/>
      <c r="D1" s="2"/>
      <c r="E1" s="2"/>
      <c r="F1" s="2"/>
      <c r="G1" s="2"/>
      <c r="H1" s="2"/>
      <c r="I1" s="2"/>
      <c r="J1" s="2"/>
      <c r="K1" s="2"/>
    </row>
    <row r="2" spans="1:11" ht="15" customHeight="1" x14ac:dyDescent="0.25">
      <c r="A2" s="93" t="s">
        <v>60</v>
      </c>
      <c r="B2" s="2"/>
      <c r="C2" s="2"/>
      <c r="D2" s="8" t="s">
        <v>1</v>
      </c>
      <c r="E2" s="112" t="str">
        <f>[1]Summary!E2</f>
        <v>Onpoint Health Data</v>
      </c>
      <c r="F2" s="113"/>
      <c r="G2" s="114"/>
      <c r="H2" s="9"/>
      <c r="I2" s="9"/>
      <c r="J2" s="2"/>
      <c r="K2" s="2"/>
    </row>
    <row r="3" spans="1:11" x14ac:dyDescent="0.25">
      <c r="A3" s="5" t="s">
        <v>8</v>
      </c>
      <c r="B3" s="2"/>
      <c r="C3" s="2"/>
      <c r="D3" s="8"/>
      <c r="E3" s="102" t="s">
        <v>3</v>
      </c>
      <c r="F3" s="103"/>
      <c r="G3" s="104"/>
      <c r="H3" s="9"/>
      <c r="I3" s="9"/>
      <c r="J3" s="2"/>
      <c r="K3" s="2"/>
    </row>
    <row r="4" spans="1:11" x14ac:dyDescent="0.25">
      <c r="A4" s="6"/>
      <c r="B4" s="6"/>
      <c r="C4" s="2"/>
      <c r="D4" s="1"/>
      <c r="E4" s="1"/>
      <c r="F4" s="1"/>
      <c r="G4" s="1"/>
      <c r="H4" s="1"/>
      <c r="I4" s="1"/>
      <c r="J4" s="1"/>
      <c r="K4" s="1"/>
    </row>
    <row r="5" spans="1:11" ht="77.45" customHeight="1" x14ac:dyDescent="0.25">
      <c r="A5" s="2"/>
      <c r="B5" s="109" t="s">
        <v>44</v>
      </c>
      <c r="C5" s="110"/>
      <c r="D5" s="110"/>
      <c r="E5" s="111"/>
    </row>
    <row r="6" spans="1:11" x14ac:dyDescent="0.25">
      <c r="A6" s="2"/>
      <c r="B6" s="7"/>
      <c r="C6" s="7"/>
      <c r="D6" s="7"/>
      <c r="E6" s="9"/>
    </row>
    <row r="7" spans="1:11" s="23" customFormat="1" ht="15" customHeight="1" x14ac:dyDescent="0.25">
      <c r="A7" s="2"/>
      <c r="B7" s="10" t="s">
        <v>9</v>
      </c>
      <c r="C7" s="56" t="s">
        <v>10</v>
      </c>
      <c r="D7" s="22"/>
      <c r="H7" s="22"/>
    </row>
    <row r="8" spans="1:11" s="23" customFormat="1" x14ac:dyDescent="0.25">
      <c r="A8" s="11">
        <v>1</v>
      </c>
      <c r="B8" s="60" t="s">
        <v>61</v>
      </c>
      <c r="C8" s="95">
        <v>180.38</v>
      </c>
      <c r="D8" s="22"/>
      <c r="H8" s="22"/>
    </row>
    <row r="9" spans="1:11" s="23" customFormat="1" x14ac:dyDescent="0.25">
      <c r="A9" s="11">
        <v>2</v>
      </c>
      <c r="B9" s="60" t="s">
        <v>62</v>
      </c>
      <c r="C9" s="95">
        <v>185.25</v>
      </c>
      <c r="D9" s="39"/>
      <c r="E9" s="108"/>
      <c r="F9" s="108"/>
      <c r="G9" s="38"/>
      <c r="H9" s="39"/>
    </row>
    <row r="10" spans="1:11" s="23" customFormat="1" x14ac:dyDescent="0.25">
      <c r="A10" s="11">
        <v>3</v>
      </c>
      <c r="B10" s="60" t="s">
        <v>63</v>
      </c>
      <c r="C10" s="95">
        <v>185.25</v>
      </c>
      <c r="D10" s="22"/>
      <c r="G10" s="22"/>
      <c r="H10" s="22"/>
    </row>
    <row r="11" spans="1:11" s="23" customFormat="1" x14ac:dyDescent="0.25">
      <c r="A11" s="11">
        <v>4</v>
      </c>
      <c r="B11" s="60" t="s">
        <v>64</v>
      </c>
      <c r="C11" s="95">
        <v>195</v>
      </c>
      <c r="D11" s="22"/>
      <c r="E11" s="22"/>
      <c r="F11" s="22"/>
      <c r="G11" s="22"/>
      <c r="H11" s="22"/>
    </row>
    <row r="12" spans="1:11" s="23" customFormat="1" x14ac:dyDescent="0.25">
      <c r="A12" s="11">
        <v>5</v>
      </c>
      <c r="B12" s="60" t="s">
        <v>65</v>
      </c>
      <c r="C12" s="95">
        <v>156</v>
      </c>
      <c r="D12" s="22"/>
      <c r="E12" s="22"/>
      <c r="F12" s="22"/>
      <c r="G12" s="22"/>
      <c r="H12" s="22"/>
    </row>
    <row r="13" spans="1:11" s="23" customFormat="1" x14ac:dyDescent="0.25">
      <c r="A13" s="11">
        <v>6</v>
      </c>
      <c r="B13" s="60" t="s">
        <v>66</v>
      </c>
      <c r="C13" s="95">
        <v>170.63</v>
      </c>
      <c r="D13" s="22"/>
      <c r="E13" s="22"/>
      <c r="F13" s="22"/>
      <c r="G13" s="22"/>
      <c r="H13" s="22"/>
    </row>
    <row r="14" spans="1:11" ht="15" customHeight="1" x14ac:dyDescent="0.25">
      <c r="A14" s="11">
        <v>7</v>
      </c>
      <c r="B14" s="60" t="s">
        <v>67</v>
      </c>
      <c r="C14" s="95">
        <v>146.25</v>
      </c>
      <c r="D14" s="22"/>
      <c r="E14" s="22"/>
      <c r="F14" s="22"/>
    </row>
    <row r="15" spans="1:11" ht="15" customHeight="1" x14ac:dyDescent="0.25">
      <c r="A15" s="11">
        <v>8</v>
      </c>
      <c r="B15" s="60" t="s">
        <v>68</v>
      </c>
      <c r="C15" s="95">
        <v>199.88</v>
      </c>
    </row>
    <row r="16" spans="1:11" x14ac:dyDescent="0.25">
      <c r="A16" s="11">
        <v>9</v>
      </c>
      <c r="B16" s="60" t="s">
        <v>69</v>
      </c>
      <c r="C16" s="95">
        <v>175.5</v>
      </c>
    </row>
    <row r="17" spans="1:5" x14ac:dyDescent="0.25">
      <c r="A17" s="11">
        <v>10</v>
      </c>
      <c r="B17" s="60" t="s">
        <v>70</v>
      </c>
      <c r="C17" s="95">
        <v>175.5</v>
      </c>
    </row>
    <row r="18" spans="1:5" x14ac:dyDescent="0.25">
      <c r="A18" s="11">
        <v>11</v>
      </c>
      <c r="B18" s="60" t="s">
        <v>71</v>
      </c>
      <c r="C18" s="95">
        <v>185.25</v>
      </c>
    </row>
    <row r="19" spans="1:5" x14ac:dyDescent="0.25">
      <c r="A19" s="11">
        <v>12</v>
      </c>
      <c r="B19" s="60" t="s">
        <v>72</v>
      </c>
      <c r="C19" s="95">
        <v>180.38</v>
      </c>
    </row>
    <row r="20" spans="1:5" x14ac:dyDescent="0.25">
      <c r="A20" s="11">
        <v>13</v>
      </c>
      <c r="B20" s="60" t="s">
        <v>73</v>
      </c>
      <c r="C20" s="95">
        <v>175.5</v>
      </c>
    </row>
    <row r="21" spans="1:5" x14ac:dyDescent="0.25">
      <c r="A21" s="11">
        <v>14</v>
      </c>
      <c r="B21" s="60" t="s">
        <v>74</v>
      </c>
      <c r="C21" s="95">
        <v>185.25</v>
      </c>
    </row>
    <row r="22" spans="1:5" x14ac:dyDescent="0.25">
      <c r="A22" s="11">
        <v>15</v>
      </c>
      <c r="B22" s="60" t="s">
        <v>75</v>
      </c>
      <c r="C22" s="95">
        <v>170.63</v>
      </c>
    </row>
    <row r="23" spans="1:5" x14ac:dyDescent="0.25">
      <c r="A23" s="11">
        <v>16</v>
      </c>
      <c r="B23" s="60" t="s">
        <v>76</v>
      </c>
      <c r="C23" s="95">
        <v>175.5</v>
      </c>
    </row>
    <row r="24" spans="1:5" x14ac:dyDescent="0.25">
      <c r="A24" s="11">
        <v>17</v>
      </c>
      <c r="B24" s="60" t="s">
        <v>77</v>
      </c>
      <c r="C24" s="95">
        <v>175.5</v>
      </c>
    </row>
    <row r="25" spans="1:5" x14ac:dyDescent="0.25">
      <c r="A25" s="11">
        <v>18</v>
      </c>
      <c r="B25" s="60" t="s">
        <v>78</v>
      </c>
      <c r="C25" s="95">
        <v>185.25</v>
      </c>
    </row>
    <row r="26" spans="1:5" x14ac:dyDescent="0.25">
      <c r="A26" s="11">
        <v>19</v>
      </c>
      <c r="B26" s="60" t="s">
        <v>79</v>
      </c>
      <c r="C26" s="95">
        <v>175.5</v>
      </c>
    </row>
    <row r="27" spans="1:5" x14ac:dyDescent="0.25">
      <c r="A27" s="11">
        <v>20</v>
      </c>
      <c r="B27" s="60"/>
      <c r="C27" s="24"/>
    </row>
    <row r="28" spans="1:5" x14ac:dyDescent="0.25">
      <c r="A28" s="11">
        <v>21</v>
      </c>
      <c r="B28" s="60"/>
      <c r="C28" s="24"/>
    </row>
    <row r="29" spans="1:5" x14ac:dyDescent="0.25">
      <c r="A29" s="11">
        <v>22</v>
      </c>
      <c r="B29" s="60"/>
      <c r="C29" s="24"/>
      <c r="E29" s="13"/>
    </row>
    <row r="30" spans="1:5" x14ac:dyDescent="0.25">
      <c r="A30" s="11">
        <v>23</v>
      </c>
      <c r="B30" s="60"/>
      <c r="C30" s="24"/>
    </row>
    <row r="31" spans="1:5" x14ac:dyDescent="0.25">
      <c r="A31" s="11">
        <v>24</v>
      </c>
      <c r="B31" s="60"/>
      <c r="C31" s="24"/>
    </row>
    <row r="32" spans="1:5" x14ac:dyDescent="0.25">
      <c r="A32" s="11">
        <v>25</v>
      </c>
      <c r="B32" s="60"/>
      <c r="C32" s="24"/>
    </row>
    <row r="36" spans="8:8" x14ac:dyDescent="0.25">
      <c r="H36" s="12"/>
    </row>
    <row r="37" spans="8:8" x14ac:dyDescent="0.25">
      <c r="H37" s="12"/>
    </row>
    <row r="38" spans="8:8" x14ac:dyDescent="0.25">
      <c r="H38" s="12"/>
    </row>
    <row r="39" spans="8:8" x14ac:dyDescent="0.25">
      <c r="H39" s="12"/>
    </row>
    <row r="40" spans="8:8" x14ac:dyDescent="0.25">
      <c r="H40" s="12"/>
    </row>
    <row r="41" spans="8:8" x14ac:dyDescent="0.25">
      <c r="H41" s="12"/>
    </row>
  </sheetData>
  <mergeCells count="4">
    <mergeCell ref="E9:F9"/>
    <mergeCell ref="B5:E5"/>
    <mergeCell ref="E2:G2"/>
    <mergeCell ref="E3:G3"/>
  </mergeCells>
  <phoneticPr fontId="12" type="noConversion"/>
  <dataValidations count="1">
    <dataValidation type="textLength" allowBlank="1" showInputMessage="1" showErrorMessage="1" sqref="C8:C32" xr:uid="{00000000-0002-0000-0200-000000000000}">
      <formula1>0</formula1>
      <formula2>10000</formula2>
    </dataValidation>
  </dataValidations>
  <pageMargins left="0.7" right="0.7" top="0.75" bottom="0.75" header="0.3" footer="0.3"/>
  <pageSetup scale="59"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8"/>
  <sheetViews>
    <sheetView showGridLines="0" zoomScaleNormal="100" workbookViewId="0"/>
  </sheetViews>
  <sheetFormatPr defaultColWidth="9.140625" defaultRowHeight="15" x14ac:dyDescent="0.25"/>
  <cols>
    <col min="1" max="1" width="4" style="42" customWidth="1"/>
    <col min="2" max="2" width="52.85546875" style="42" customWidth="1"/>
    <col min="3" max="3" width="27.5703125" style="42" customWidth="1"/>
    <col min="4" max="4" width="24.5703125" style="42" customWidth="1"/>
    <col min="5" max="5" width="32.140625" style="42" customWidth="1"/>
    <col min="6" max="7" width="17.85546875" style="42" customWidth="1"/>
    <col min="8" max="9" width="20.42578125" style="42" customWidth="1"/>
    <col min="10" max="16384" width="9.140625" style="42"/>
  </cols>
  <sheetData>
    <row r="1" spans="1:5" ht="16.5" x14ac:dyDescent="0.25">
      <c r="A1" s="4" t="s">
        <v>28</v>
      </c>
      <c r="B1" s="2"/>
      <c r="C1" s="2"/>
      <c r="D1" s="2"/>
      <c r="E1" s="2"/>
    </row>
    <row r="2" spans="1:5" ht="15" customHeight="1" x14ac:dyDescent="0.25">
      <c r="A2" s="93" t="s">
        <v>60</v>
      </c>
      <c r="B2" s="2"/>
      <c r="C2" s="2"/>
      <c r="D2" s="115" t="str">
        <f>'Staffing Rates'!E2</f>
        <v>Onpoint Health Data</v>
      </c>
      <c r="E2" s="115"/>
    </row>
    <row r="3" spans="1:5" ht="16.5" customHeight="1" x14ac:dyDescent="0.25">
      <c r="A3" s="5" t="s">
        <v>27</v>
      </c>
      <c r="B3" s="2"/>
      <c r="C3" s="2"/>
      <c r="D3" s="116" t="s">
        <v>3</v>
      </c>
      <c r="E3" s="116"/>
    </row>
    <row r="4" spans="1:5" x14ac:dyDescent="0.25">
      <c r="A4" s="6"/>
      <c r="B4" s="6"/>
      <c r="C4" s="1"/>
      <c r="D4" s="1"/>
      <c r="E4" s="1"/>
    </row>
    <row r="5" spans="1:5" ht="72.599999999999994" customHeight="1" x14ac:dyDescent="0.25">
      <c r="A5" s="2"/>
      <c r="B5" s="120" t="s">
        <v>45</v>
      </c>
      <c r="C5" s="120"/>
      <c r="D5" s="120"/>
      <c r="E5" s="120"/>
    </row>
    <row r="6" spans="1:5" ht="14.25" customHeight="1" thickBot="1" x14ac:dyDescent="0.3">
      <c r="A6" s="2"/>
      <c r="B6" s="2"/>
      <c r="C6" s="2"/>
      <c r="D6" s="44"/>
      <c r="E6" s="44"/>
    </row>
    <row r="7" spans="1:5" ht="31.5" customHeight="1" thickBot="1" x14ac:dyDescent="0.3">
      <c r="A7" s="2"/>
      <c r="B7" s="75" t="s">
        <v>30</v>
      </c>
      <c r="C7" s="76">
        <v>9</v>
      </c>
      <c r="D7" s="44"/>
      <c r="E7" s="44"/>
    </row>
    <row r="8" spans="1:5" ht="14.25" customHeight="1" thickBot="1" x14ac:dyDescent="0.3">
      <c r="A8" s="2"/>
      <c r="B8" s="2"/>
      <c r="C8" s="2"/>
      <c r="D8" s="44"/>
      <c r="E8" s="44"/>
    </row>
    <row r="9" spans="1:5" s="46" customFormat="1" x14ac:dyDescent="0.25">
      <c r="A9" s="45"/>
      <c r="B9" s="45"/>
      <c r="C9" s="117" t="s">
        <v>29</v>
      </c>
      <c r="D9" s="118"/>
      <c r="E9" s="119"/>
    </row>
    <row r="10" spans="1:5" ht="60" x14ac:dyDescent="0.25">
      <c r="B10" s="10" t="s">
        <v>9</v>
      </c>
      <c r="C10" s="47" t="s">
        <v>10</v>
      </c>
      <c r="D10" s="56" t="s">
        <v>31</v>
      </c>
      <c r="E10" s="48" t="s">
        <v>33</v>
      </c>
    </row>
    <row r="11" spans="1:5" s="46" customFormat="1" x14ac:dyDescent="0.25">
      <c r="A11" s="49">
        <v>1</v>
      </c>
      <c r="B11" s="19" t="str">
        <f>'Staffing Rates'!B8</f>
        <v xml:space="preserve">Account Management Lead </v>
      </c>
      <c r="C11" s="20">
        <f>'Staffing Rates'!$C8</f>
        <v>180.38</v>
      </c>
      <c r="D11" s="21">
        <v>208</v>
      </c>
      <c r="E11" s="26">
        <f t="shared" ref="E11:E35" si="0">C11*D11</f>
        <v>37519.040000000001</v>
      </c>
    </row>
    <row r="12" spans="1:5" s="46" customFormat="1" x14ac:dyDescent="0.25">
      <c r="A12" s="49">
        <v>2</v>
      </c>
      <c r="B12" s="19" t="str">
        <f>'Staffing Rates'!B9</f>
        <v>Health IT Project Manager</v>
      </c>
      <c r="C12" s="20">
        <f>'Staffing Rates'!$C9</f>
        <v>185.25</v>
      </c>
      <c r="D12" s="21">
        <v>676</v>
      </c>
      <c r="E12" s="26">
        <f t="shared" si="0"/>
        <v>125229</v>
      </c>
    </row>
    <row r="13" spans="1:5" s="46" customFormat="1" x14ac:dyDescent="0.25">
      <c r="A13" s="49">
        <v>3</v>
      </c>
      <c r="B13" s="19" t="str">
        <f>'Staffing Rates'!B10</f>
        <v>Technical Project Manager</v>
      </c>
      <c r="C13" s="20">
        <f>'Staffing Rates'!$C10</f>
        <v>185.25</v>
      </c>
      <c r="D13" s="21">
        <v>160</v>
      </c>
      <c r="E13" s="26">
        <f t="shared" si="0"/>
        <v>29640</v>
      </c>
    </row>
    <row r="14" spans="1:5" s="46" customFormat="1" x14ac:dyDescent="0.25">
      <c r="A14" s="49">
        <v>4</v>
      </c>
      <c r="B14" s="19" t="str">
        <f>'Staffing Rates'!B11</f>
        <v>Health IT Consultant</v>
      </c>
      <c r="C14" s="20">
        <f>'Staffing Rates'!$C11</f>
        <v>195</v>
      </c>
      <c r="D14" s="21">
        <v>620</v>
      </c>
      <c r="E14" s="26">
        <f t="shared" si="0"/>
        <v>120900</v>
      </c>
    </row>
    <row r="15" spans="1:5" s="46" customFormat="1" x14ac:dyDescent="0.25">
      <c r="A15" s="49">
        <v>5</v>
      </c>
      <c r="B15" s="19" t="str">
        <f>'Staffing Rates'!B12</f>
        <v>Privacy Officer</v>
      </c>
      <c r="C15" s="20">
        <f>'Staffing Rates'!$C12</f>
        <v>156</v>
      </c>
      <c r="D15" s="21">
        <v>206</v>
      </c>
      <c r="E15" s="26">
        <f t="shared" si="0"/>
        <v>32136</v>
      </c>
    </row>
    <row r="16" spans="1:5" s="46" customFormat="1" x14ac:dyDescent="0.25">
      <c r="A16" s="49">
        <v>6</v>
      </c>
      <c r="B16" s="19" t="str">
        <f>'Staffing Rates'!B13</f>
        <v>Data Operations Lead</v>
      </c>
      <c r="C16" s="20">
        <f>'Staffing Rates'!$C13</f>
        <v>170.63</v>
      </c>
      <c r="D16" s="21">
        <v>478</v>
      </c>
      <c r="E16" s="26">
        <f t="shared" si="0"/>
        <v>81561.14</v>
      </c>
    </row>
    <row r="17" spans="1:5" s="46" customFormat="1" x14ac:dyDescent="0.25">
      <c r="A17" s="49">
        <v>7</v>
      </c>
      <c r="B17" s="19" t="str">
        <f>'Staffing Rates'!B14</f>
        <v>Data Operations Analyst</v>
      </c>
      <c r="C17" s="20">
        <f>'Staffing Rates'!$C14</f>
        <v>146.25</v>
      </c>
      <c r="D17" s="21">
        <v>530</v>
      </c>
      <c r="E17" s="26">
        <f t="shared" si="0"/>
        <v>77512.5</v>
      </c>
    </row>
    <row r="18" spans="1:5" s="46" customFormat="1" x14ac:dyDescent="0.25">
      <c r="A18" s="49">
        <v>8</v>
      </c>
      <c r="B18" s="19" t="str">
        <f>'Staffing Rates'!B15</f>
        <v>Health Analytics Lead</v>
      </c>
      <c r="C18" s="20">
        <f>'Staffing Rates'!$C15</f>
        <v>199.88</v>
      </c>
      <c r="D18" s="21">
        <v>380</v>
      </c>
      <c r="E18" s="26">
        <f t="shared" si="0"/>
        <v>75954.399999999994</v>
      </c>
    </row>
    <row r="19" spans="1:5" s="46" customFormat="1" x14ac:dyDescent="0.25">
      <c r="A19" s="49">
        <v>9</v>
      </c>
      <c r="B19" s="19" t="str">
        <f>'Staffing Rates'!B16</f>
        <v>Health Data Analyst</v>
      </c>
      <c r="C19" s="20">
        <f>'Staffing Rates'!$C16</f>
        <v>175.5</v>
      </c>
      <c r="D19" s="21">
        <v>520</v>
      </c>
      <c r="E19" s="26">
        <f t="shared" si="0"/>
        <v>91260</v>
      </c>
    </row>
    <row r="20" spans="1:5" s="46" customFormat="1" x14ac:dyDescent="0.25">
      <c r="A20" s="49">
        <v>10</v>
      </c>
      <c r="B20" s="19" t="str">
        <f>'Staffing Rates'!B17</f>
        <v>Health IT Analyst</v>
      </c>
      <c r="C20" s="20">
        <f>'Staffing Rates'!$C17</f>
        <v>175.5</v>
      </c>
      <c r="D20" s="21">
        <v>512</v>
      </c>
      <c r="E20" s="26">
        <f t="shared" si="0"/>
        <v>89856</v>
      </c>
    </row>
    <row r="21" spans="1:5" s="46" customFormat="1" x14ac:dyDescent="0.25">
      <c r="A21" s="49">
        <v>11</v>
      </c>
      <c r="B21" s="19" t="str">
        <f>'Staffing Rates'!B18</f>
        <v>Analytic Engineer</v>
      </c>
      <c r="C21" s="20">
        <f>'Staffing Rates'!$C18</f>
        <v>185.25</v>
      </c>
      <c r="D21" s="21">
        <v>278</v>
      </c>
      <c r="E21" s="26">
        <f t="shared" si="0"/>
        <v>51499.5</v>
      </c>
    </row>
    <row r="22" spans="1:5" s="46" customFormat="1" x14ac:dyDescent="0.25">
      <c r="A22" s="49">
        <v>12</v>
      </c>
      <c r="B22" s="19" t="str">
        <f>'Staffing Rates'!B19</f>
        <v>QA Engineer</v>
      </c>
      <c r="C22" s="20">
        <f>'Staffing Rates'!$C19</f>
        <v>180.38</v>
      </c>
      <c r="D22" s="21">
        <v>120</v>
      </c>
      <c r="E22" s="26">
        <f t="shared" si="0"/>
        <v>21645.599999999999</v>
      </c>
    </row>
    <row r="23" spans="1:5" s="46" customFormat="1" x14ac:dyDescent="0.25">
      <c r="A23" s="49">
        <v>13</v>
      </c>
      <c r="B23" s="19" t="str">
        <f>'Staffing Rates'!B20</f>
        <v>Technical Infrastructure Engineer</v>
      </c>
      <c r="C23" s="20">
        <f>'Staffing Rates'!$C20</f>
        <v>175.5</v>
      </c>
      <c r="D23" s="21">
        <v>252</v>
      </c>
      <c r="E23" s="26">
        <f t="shared" si="0"/>
        <v>44226</v>
      </c>
    </row>
    <row r="24" spans="1:5" s="46" customFormat="1" x14ac:dyDescent="0.25">
      <c r="A24" s="49">
        <v>14</v>
      </c>
      <c r="B24" s="19" t="str">
        <f>'Staffing Rates'!B21</f>
        <v>Systems Development Engineer</v>
      </c>
      <c r="C24" s="20">
        <f>'Staffing Rates'!$C21</f>
        <v>185.25</v>
      </c>
      <c r="D24" s="21">
        <v>600</v>
      </c>
      <c r="E24" s="26">
        <f t="shared" si="0"/>
        <v>111150</v>
      </c>
    </row>
    <row r="25" spans="1:5" s="46" customFormat="1" x14ac:dyDescent="0.25">
      <c r="A25" s="49">
        <v>15</v>
      </c>
      <c r="B25" s="19" t="str">
        <f>'Staffing Rates'!B22</f>
        <v>Product Manager</v>
      </c>
      <c r="C25" s="20">
        <f>'Staffing Rates'!$C22</f>
        <v>170.63</v>
      </c>
      <c r="D25" s="21">
        <v>260</v>
      </c>
      <c r="E25" s="26">
        <f t="shared" si="0"/>
        <v>44363.799999999996</v>
      </c>
    </row>
    <row r="26" spans="1:5" s="46" customFormat="1" x14ac:dyDescent="0.25">
      <c r="A26" s="49">
        <v>16</v>
      </c>
      <c r="B26" s="19" t="str">
        <f>'Staffing Rates'!B23</f>
        <v>Web Developer</v>
      </c>
      <c r="C26" s="20">
        <f>'Staffing Rates'!$C23</f>
        <v>175.5</v>
      </c>
      <c r="D26" s="21">
        <v>320</v>
      </c>
      <c r="E26" s="26">
        <f t="shared" si="0"/>
        <v>56160</v>
      </c>
    </row>
    <row r="27" spans="1:5" s="46" customFormat="1" x14ac:dyDescent="0.25">
      <c r="A27" s="49">
        <v>17</v>
      </c>
      <c r="B27" s="19" t="str">
        <f>'Staffing Rates'!B24</f>
        <v>UX/UI Designer</v>
      </c>
      <c r="C27" s="20">
        <f>'Staffing Rates'!$C24</f>
        <v>175.5</v>
      </c>
      <c r="D27" s="21">
        <v>144</v>
      </c>
      <c r="E27" s="26">
        <f t="shared" si="0"/>
        <v>25272</v>
      </c>
    </row>
    <row r="28" spans="1:5" s="46" customFormat="1" x14ac:dyDescent="0.25">
      <c r="A28" s="49">
        <v>18</v>
      </c>
      <c r="B28" s="19" t="str">
        <f>'Staffing Rates'!B25</f>
        <v>Data Architect</v>
      </c>
      <c r="C28" s="20">
        <f>'Staffing Rates'!$C25</f>
        <v>185.25</v>
      </c>
      <c r="D28" s="21">
        <v>32</v>
      </c>
      <c r="E28" s="26">
        <f t="shared" si="0"/>
        <v>5928</v>
      </c>
    </row>
    <row r="29" spans="1:5" s="46" customFormat="1" x14ac:dyDescent="0.25">
      <c r="A29" s="49">
        <v>19</v>
      </c>
      <c r="B29" s="19" t="str">
        <f>'Staffing Rates'!B26</f>
        <v>Data Report Developer</v>
      </c>
      <c r="C29" s="20">
        <f>'Staffing Rates'!$C26</f>
        <v>175.5</v>
      </c>
      <c r="D29" s="21">
        <v>48</v>
      </c>
      <c r="E29" s="26">
        <f t="shared" si="0"/>
        <v>8424</v>
      </c>
    </row>
    <row r="30" spans="1:5" s="46" customFormat="1" x14ac:dyDescent="0.25">
      <c r="A30" s="49">
        <v>20</v>
      </c>
      <c r="B30" s="19">
        <f>'Staffing Rates'!B27</f>
        <v>0</v>
      </c>
      <c r="C30" s="20">
        <f>'Staffing Rates'!$C27</f>
        <v>0</v>
      </c>
      <c r="D30" s="21"/>
      <c r="E30" s="26">
        <f t="shared" si="0"/>
        <v>0</v>
      </c>
    </row>
    <row r="31" spans="1:5" s="46" customFormat="1" x14ac:dyDescent="0.25">
      <c r="A31" s="49">
        <v>21</v>
      </c>
      <c r="B31" s="19">
        <f>'Staffing Rates'!B28</f>
        <v>0</v>
      </c>
      <c r="C31" s="20">
        <f>'Staffing Rates'!$C28</f>
        <v>0</v>
      </c>
      <c r="D31" s="21"/>
      <c r="E31" s="26">
        <f t="shared" si="0"/>
        <v>0</v>
      </c>
    </row>
    <row r="32" spans="1:5" s="46" customFormat="1" x14ac:dyDescent="0.25">
      <c r="A32" s="49">
        <v>22</v>
      </c>
      <c r="B32" s="19">
        <f>'Staffing Rates'!B29</f>
        <v>0</v>
      </c>
      <c r="C32" s="20">
        <f>'Staffing Rates'!$C29</f>
        <v>0</v>
      </c>
      <c r="D32" s="21"/>
      <c r="E32" s="26">
        <f t="shared" si="0"/>
        <v>0</v>
      </c>
    </row>
    <row r="33" spans="1:7" s="46" customFormat="1" x14ac:dyDescent="0.25">
      <c r="A33" s="49">
        <v>23</v>
      </c>
      <c r="B33" s="19">
        <f>'Staffing Rates'!B30</f>
        <v>0</v>
      </c>
      <c r="C33" s="20">
        <f>'Staffing Rates'!$C30</f>
        <v>0</v>
      </c>
      <c r="D33" s="21"/>
      <c r="E33" s="26">
        <f t="shared" si="0"/>
        <v>0</v>
      </c>
    </row>
    <row r="34" spans="1:7" s="46" customFormat="1" x14ac:dyDescent="0.25">
      <c r="A34" s="49">
        <v>24</v>
      </c>
      <c r="B34" s="19" t="str">
        <f>'Staffing Rates'!B26</f>
        <v>Data Report Developer</v>
      </c>
      <c r="C34" s="20">
        <f>'Staffing Rates'!$C31</f>
        <v>0</v>
      </c>
      <c r="D34" s="21"/>
      <c r="E34" s="26">
        <f t="shared" si="0"/>
        <v>0</v>
      </c>
    </row>
    <row r="35" spans="1:7" s="46" customFormat="1" x14ac:dyDescent="0.25">
      <c r="A35" s="49">
        <v>25</v>
      </c>
      <c r="B35" s="19">
        <f>'Staffing Rates'!B27</f>
        <v>0</v>
      </c>
      <c r="C35" s="20">
        <f>'Staffing Rates'!$C32</f>
        <v>0</v>
      </c>
      <c r="D35" s="21"/>
      <c r="E35" s="26">
        <f t="shared" si="0"/>
        <v>0</v>
      </c>
    </row>
    <row r="36" spans="1:7" s="46" customFormat="1" ht="15.75" thickBot="1" x14ac:dyDescent="0.3">
      <c r="A36" s="50"/>
      <c r="B36" s="51"/>
      <c r="C36" s="52" t="s">
        <v>32</v>
      </c>
      <c r="D36" s="14">
        <f>SUM(D11:D35)</f>
        <v>6344</v>
      </c>
      <c r="E36" s="15">
        <f>SUM(E11:E35)</f>
        <v>1130236.98</v>
      </c>
    </row>
    <row r="37" spans="1:7" x14ac:dyDescent="0.25">
      <c r="G37" s="53"/>
    </row>
    <row r="38" spans="1:7" x14ac:dyDescent="0.25">
      <c r="G38" s="53"/>
    </row>
  </sheetData>
  <sheetProtection formatColumns="0"/>
  <mergeCells count="4">
    <mergeCell ref="D2:E2"/>
    <mergeCell ref="D3:E3"/>
    <mergeCell ref="C9:E9"/>
    <mergeCell ref="B5:E5"/>
  </mergeCells>
  <dataValidations count="2">
    <dataValidation type="textLength" allowBlank="1" showInputMessage="1" showErrorMessage="1" sqref="B11:B35" xr:uid="{00000000-0002-0000-0300-000000000000}">
      <formula1>0</formula1>
      <formula2>100</formula2>
    </dataValidation>
    <dataValidation type="decimal" allowBlank="1" showInputMessage="1" showErrorMessage="1" sqref="C11:D35" xr:uid="{00000000-0002-0000-0300-000001000000}">
      <formula1>0</formula1>
      <formula2>99999999999999900000</formula2>
    </dataValidation>
  </dataValidations>
  <pageMargins left="0.25" right="0.25" top="0.75" bottom="0.75" header="0.3" footer="0.3"/>
  <pageSetup scale="42"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AFFDA-B35C-4D9D-B882-A00B412F27DD}">
  <dimension ref="A1:H36"/>
  <sheetViews>
    <sheetView showGridLines="0" zoomScaleNormal="100" workbookViewId="0"/>
  </sheetViews>
  <sheetFormatPr defaultColWidth="9.140625" defaultRowHeight="15" x14ac:dyDescent="0.25"/>
  <cols>
    <col min="1" max="1" width="4" style="62" customWidth="1"/>
    <col min="2" max="2" width="52.85546875" style="62" customWidth="1"/>
    <col min="3" max="5" width="17.85546875" style="62" customWidth="1"/>
    <col min="6" max="6" width="19.42578125" style="62" customWidth="1"/>
    <col min="7" max="8" width="17.85546875" style="62" customWidth="1"/>
    <col min="9" max="16384" width="9.140625" style="62"/>
  </cols>
  <sheetData>
    <row r="1" spans="1:8" ht="16.5" x14ac:dyDescent="0.25">
      <c r="A1" s="63" t="s">
        <v>28</v>
      </c>
      <c r="B1" s="64"/>
      <c r="C1" s="64"/>
      <c r="D1" s="64"/>
      <c r="E1" s="64"/>
      <c r="F1" s="64"/>
      <c r="G1" s="64"/>
      <c r="H1" s="64"/>
    </row>
    <row r="2" spans="1:8" ht="15" customHeight="1" x14ac:dyDescent="0.25">
      <c r="A2" s="93" t="s">
        <v>60</v>
      </c>
      <c r="B2" s="64"/>
      <c r="C2" s="64"/>
      <c r="D2" s="115" t="str">
        <f>'Staffing Rates'!E2</f>
        <v>Onpoint Health Data</v>
      </c>
      <c r="E2" s="115"/>
      <c r="F2" s="115"/>
      <c r="G2" s="121"/>
      <c r="H2" s="121"/>
    </row>
    <row r="3" spans="1:8" ht="16.5" customHeight="1" x14ac:dyDescent="0.25">
      <c r="A3" s="65" t="s">
        <v>47</v>
      </c>
      <c r="B3" s="64"/>
      <c r="C3" s="64"/>
      <c r="D3" s="116" t="s">
        <v>3</v>
      </c>
      <c r="E3" s="116"/>
      <c r="F3" s="116"/>
      <c r="G3" s="64"/>
      <c r="H3" s="43"/>
    </row>
    <row r="4" spans="1:8" x14ac:dyDescent="0.25">
      <c r="A4" s="66"/>
      <c r="B4" s="66"/>
      <c r="C4" s="67"/>
      <c r="D4" s="67"/>
      <c r="E4" s="67"/>
      <c r="F4" s="67"/>
      <c r="G4" s="67"/>
      <c r="H4" s="67"/>
    </row>
    <row r="5" spans="1:8" ht="60" customHeight="1" x14ac:dyDescent="0.25">
      <c r="A5" s="64"/>
      <c r="B5" s="120" t="s">
        <v>48</v>
      </c>
      <c r="C5" s="120"/>
      <c r="D5" s="120"/>
      <c r="E5" s="120"/>
      <c r="F5" s="120"/>
      <c r="G5" s="120"/>
      <c r="H5" s="120"/>
    </row>
    <row r="6" spans="1:8" ht="14.25" customHeight="1" thickBot="1" x14ac:dyDescent="0.3">
      <c r="A6" s="64"/>
      <c r="B6" s="64"/>
      <c r="C6" s="64"/>
      <c r="D6" s="44"/>
      <c r="E6" s="44"/>
      <c r="F6" s="44"/>
      <c r="G6" s="44"/>
      <c r="H6" s="44"/>
    </row>
    <row r="7" spans="1:8" ht="35.1" customHeight="1" thickBot="1" x14ac:dyDescent="0.3">
      <c r="A7" s="64"/>
      <c r="B7" s="75" t="s">
        <v>53</v>
      </c>
      <c r="C7" s="61">
        <f>48-'DDI Costs'!C7</f>
        <v>39</v>
      </c>
      <c r="D7" s="44"/>
      <c r="E7" s="44"/>
      <c r="F7" s="44"/>
      <c r="G7" s="44"/>
      <c r="H7" s="44"/>
    </row>
    <row r="8" spans="1:8" ht="14.25" customHeight="1" thickBot="1" x14ac:dyDescent="0.3">
      <c r="A8" s="64"/>
      <c r="B8" s="64"/>
      <c r="C8" s="64"/>
      <c r="D8" s="44"/>
      <c r="E8" s="44"/>
      <c r="F8" s="44"/>
      <c r="G8" s="44"/>
      <c r="H8" s="44"/>
    </row>
    <row r="9" spans="1:8" s="46" customFormat="1" x14ac:dyDescent="0.25">
      <c r="A9" s="69"/>
      <c r="B9" s="69"/>
      <c r="C9" s="117" t="s">
        <v>49</v>
      </c>
      <c r="D9" s="118"/>
      <c r="E9" s="119"/>
      <c r="F9" s="117" t="s">
        <v>50</v>
      </c>
      <c r="G9" s="118"/>
      <c r="H9" s="119"/>
    </row>
    <row r="10" spans="1:8" ht="75" x14ac:dyDescent="0.25">
      <c r="B10" s="73" t="s">
        <v>9</v>
      </c>
      <c r="C10" s="47" t="s">
        <v>10</v>
      </c>
      <c r="D10" s="74" t="s">
        <v>51</v>
      </c>
      <c r="E10" s="48" t="s">
        <v>54</v>
      </c>
      <c r="F10" s="47" t="s">
        <v>10</v>
      </c>
      <c r="G10" s="74" t="s">
        <v>51</v>
      </c>
      <c r="H10" s="48" t="s">
        <v>54</v>
      </c>
    </row>
    <row r="11" spans="1:8" s="46" customFormat="1" x14ac:dyDescent="0.25">
      <c r="A11" s="68">
        <v>1</v>
      </c>
      <c r="B11" s="19" t="str">
        <f>'Staffing Rates'!B8</f>
        <v xml:space="preserve">Account Management Lead </v>
      </c>
      <c r="C11" s="20">
        <f>'Staffing Rates'!$C8</f>
        <v>180.38</v>
      </c>
      <c r="D11" s="21">
        <v>80</v>
      </c>
      <c r="E11" s="71">
        <f>C11*D11*$C$7</f>
        <v>562785.6</v>
      </c>
      <c r="F11" s="20">
        <f>'Staffing Rates'!$C8</f>
        <v>180.38</v>
      </c>
      <c r="G11" s="21">
        <v>96</v>
      </c>
      <c r="H11" s="71">
        <f>F11*G11*48</f>
        <v>831191.04000000004</v>
      </c>
    </row>
    <row r="12" spans="1:8" s="46" customFormat="1" x14ac:dyDescent="0.25">
      <c r="A12" s="68">
        <v>2</v>
      </c>
      <c r="B12" s="19" t="str">
        <f>'Staffing Rates'!B9</f>
        <v>Health IT Project Manager</v>
      </c>
      <c r="C12" s="20">
        <f>'Staffing Rates'!$C9</f>
        <v>185.25</v>
      </c>
      <c r="D12" s="21">
        <v>28</v>
      </c>
      <c r="E12" s="71">
        <f t="shared" ref="E12:E35" si="0">C12*D12*$C$7</f>
        <v>202293</v>
      </c>
      <c r="F12" s="20">
        <f>'Staffing Rates'!$C9</f>
        <v>185.25</v>
      </c>
      <c r="G12" s="21">
        <v>33</v>
      </c>
      <c r="H12" s="71">
        <f t="shared" ref="H12:H35" si="1">F12*G12*48</f>
        <v>293436</v>
      </c>
    </row>
    <row r="13" spans="1:8" s="46" customFormat="1" x14ac:dyDescent="0.25">
      <c r="A13" s="68">
        <v>3</v>
      </c>
      <c r="B13" s="19" t="str">
        <f>'Staffing Rates'!B10</f>
        <v>Technical Project Manager</v>
      </c>
      <c r="C13" s="20">
        <f>'Staffing Rates'!$C10</f>
        <v>185.25</v>
      </c>
      <c r="D13" s="21">
        <v>4</v>
      </c>
      <c r="E13" s="71">
        <f t="shared" si="0"/>
        <v>28899</v>
      </c>
      <c r="F13" s="20">
        <f>'Staffing Rates'!$C10</f>
        <v>185.25</v>
      </c>
      <c r="G13" s="21">
        <v>5</v>
      </c>
      <c r="H13" s="71">
        <f t="shared" si="1"/>
        <v>44460</v>
      </c>
    </row>
    <row r="14" spans="1:8" s="46" customFormat="1" x14ac:dyDescent="0.25">
      <c r="A14" s="68">
        <v>4</v>
      </c>
      <c r="B14" s="19" t="str">
        <f>'Staffing Rates'!B11</f>
        <v>Health IT Consultant</v>
      </c>
      <c r="C14" s="20">
        <f>'Staffing Rates'!$C11</f>
        <v>195</v>
      </c>
      <c r="D14" s="21">
        <v>4</v>
      </c>
      <c r="E14" s="71">
        <f t="shared" si="0"/>
        <v>30420</v>
      </c>
      <c r="F14" s="20">
        <f>'Staffing Rates'!$C11</f>
        <v>195</v>
      </c>
      <c r="G14" s="21">
        <v>5</v>
      </c>
      <c r="H14" s="71">
        <f t="shared" si="1"/>
        <v>46800</v>
      </c>
    </row>
    <row r="15" spans="1:8" s="46" customFormat="1" x14ac:dyDescent="0.25">
      <c r="A15" s="68">
        <v>5</v>
      </c>
      <c r="B15" s="19" t="str">
        <f>'Staffing Rates'!B12</f>
        <v>Privacy Officer</v>
      </c>
      <c r="C15" s="20">
        <f>'Staffing Rates'!$C12</f>
        <v>156</v>
      </c>
      <c r="D15" s="21">
        <v>16</v>
      </c>
      <c r="E15" s="71">
        <f t="shared" si="0"/>
        <v>97344</v>
      </c>
      <c r="F15" s="20">
        <f>'Staffing Rates'!$C12</f>
        <v>156</v>
      </c>
      <c r="G15" s="21">
        <v>19</v>
      </c>
      <c r="H15" s="71">
        <f t="shared" si="1"/>
        <v>142272</v>
      </c>
    </row>
    <row r="16" spans="1:8" s="46" customFormat="1" x14ac:dyDescent="0.25">
      <c r="A16" s="68">
        <v>6</v>
      </c>
      <c r="B16" s="19" t="str">
        <f>'Staffing Rates'!B13</f>
        <v>Data Operations Lead</v>
      </c>
      <c r="C16" s="20">
        <f>'Staffing Rates'!$C13</f>
        <v>170.63</v>
      </c>
      <c r="D16" s="21">
        <v>48</v>
      </c>
      <c r="E16" s="71">
        <f t="shared" si="0"/>
        <v>319419.36</v>
      </c>
      <c r="F16" s="20">
        <f>'Staffing Rates'!$C13</f>
        <v>170.63</v>
      </c>
      <c r="G16" s="21">
        <v>57</v>
      </c>
      <c r="H16" s="71">
        <f t="shared" si="1"/>
        <v>466843.68</v>
      </c>
    </row>
    <row r="17" spans="1:8" s="46" customFormat="1" x14ac:dyDescent="0.25">
      <c r="A17" s="68">
        <v>7</v>
      </c>
      <c r="B17" s="19" t="str">
        <f>'Staffing Rates'!B14</f>
        <v>Data Operations Analyst</v>
      </c>
      <c r="C17" s="20">
        <f>'Staffing Rates'!$C14</f>
        <v>146.25</v>
      </c>
      <c r="D17" s="21">
        <v>80</v>
      </c>
      <c r="E17" s="71">
        <f t="shared" si="0"/>
        <v>456300</v>
      </c>
      <c r="F17" s="20">
        <f>'Staffing Rates'!$C14</f>
        <v>146.25</v>
      </c>
      <c r="G17" s="21">
        <v>96</v>
      </c>
      <c r="H17" s="71">
        <f t="shared" si="1"/>
        <v>673920</v>
      </c>
    </row>
    <row r="18" spans="1:8" s="46" customFormat="1" x14ac:dyDescent="0.25">
      <c r="A18" s="68">
        <v>8</v>
      </c>
      <c r="B18" s="19" t="str">
        <f>'Staffing Rates'!B15</f>
        <v>Health Analytics Lead</v>
      </c>
      <c r="C18" s="20">
        <f>'Staffing Rates'!$C15</f>
        <v>199.88</v>
      </c>
      <c r="D18" s="21">
        <v>80</v>
      </c>
      <c r="E18" s="71">
        <f t="shared" si="0"/>
        <v>623625.6</v>
      </c>
      <c r="F18" s="20">
        <f>'Staffing Rates'!$C15</f>
        <v>199.88</v>
      </c>
      <c r="G18" s="21">
        <v>96</v>
      </c>
      <c r="H18" s="71">
        <f t="shared" si="1"/>
        <v>921047.04000000004</v>
      </c>
    </row>
    <row r="19" spans="1:8" s="46" customFormat="1" x14ac:dyDescent="0.25">
      <c r="A19" s="68">
        <v>9</v>
      </c>
      <c r="B19" s="19" t="str">
        <f>'Staffing Rates'!B16</f>
        <v>Health Data Analyst</v>
      </c>
      <c r="C19" s="20">
        <f>'Staffing Rates'!$C16</f>
        <v>175.5</v>
      </c>
      <c r="D19" s="21">
        <v>120</v>
      </c>
      <c r="E19" s="71">
        <f t="shared" si="0"/>
        <v>821340</v>
      </c>
      <c r="F19" s="20">
        <f>'Staffing Rates'!$C16</f>
        <v>175.5</v>
      </c>
      <c r="G19" s="21">
        <v>143</v>
      </c>
      <c r="H19" s="71">
        <f t="shared" si="1"/>
        <v>1204632</v>
      </c>
    </row>
    <row r="20" spans="1:8" s="46" customFormat="1" x14ac:dyDescent="0.25">
      <c r="A20" s="68">
        <v>10</v>
      </c>
      <c r="B20" s="19" t="str">
        <f>'Staffing Rates'!B17</f>
        <v>Health IT Analyst</v>
      </c>
      <c r="C20" s="20">
        <f>'Staffing Rates'!$C17</f>
        <v>175.5</v>
      </c>
      <c r="D20" s="21">
        <v>28</v>
      </c>
      <c r="E20" s="71">
        <f t="shared" si="0"/>
        <v>191646</v>
      </c>
      <c r="F20" s="20">
        <f>'Staffing Rates'!$C17</f>
        <v>175.5</v>
      </c>
      <c r="G20" s="21">
        <v>33</v>
      </c>
      <c r="H20" s="71">
        <f t="shared" si="1"/>
        <v>277992</v>
      </c>
    </row>
    <row r="21" spans="1:8" s="46" customFormat="1" x14ac:dyDescent="0.25">
      <c r="A21" s="68">
        <v>11</v>
      </c>
      <c r="B21" s="19" t="str">
        <f>'Staffing Rates'!B18</f>
        <v>Analytic Engineer</v>
      </c>
      <c r="C21" s="20">
        <f>'Staffing Rates'!$C18</f>
        <v>185.25</v>
      </c>
      <c r="D21" s="21">
        <v>48</v>
      </c>
      <c r="E21" s="71">
        <f t="shared" si="0"/>
        <v>346788</v>
      </c>
      <c r="F21" s="20">
        <f>'Staffing Rates'!$C18</f>
        <v>185.25</v>
      </c>
      <c r="G21" s="21">
        <v>57</v>
      </c>
      <c r="H21" s="71">
        <f t="shared" si="1"/>
        <v>506844</v>
      </c>
    </row>
    <row r="22" spans="1:8" s="46" customFormat="1" x14ac:dyDescent="0.25">
      <c r="A22" s="68">
        <v>12</v>
      </c>
      <c r="B22" s="19" t="str">
        <f>'Staffing Rates'!B19</f>
        <v>QA Engineer</v>
      </c>
      <c r="C22" s="20">
        <f>'Staffing Rates'!$C19</f>
        <v>180.38</v>
      </c>
      <c r="D22" s="21">
        <v>12</v>
      </c>
      <c r="E22" s="71">
        <f t="shared" si="0"/>
        <v>84417.84</v>
      </c>
      <c r="F22" s="20">
        <f>'Staffing Rates'!$C19</f>
        <v>180.38</v>
      </c>
      <c r="G22" s="21">
        <v>14</v>
      </c>
      <c r="H22" s="71">
        <f t="shared" si="1"/>
        <v>121215.35999999999</v>
      </c>
    </row>
    <row r="23" spans="1:8" s="46" customFormat="1" x14ac:dyDescent="0.25">
      <c r="A23" s="68">
        <v>13</v>
      </c>
      <c r="B23" s="19" t="str">
        <f>'Staffing Rates'!B20</f>
        <v>Technical Infrastructure Engineer</v>
      </c>
      <c r="C23" s="20">
        <f>'Staffing Rates'!$C20</f>
        <v>175.5</v>
      </c>
      <c r="D23" s="21">
        <v>32</v>
      </c>
      <c r="E23" s="71">
        <f t="shared" si="0"/>
        <v>219024</v>
      </c>
      <c r="F23" s="20">
        <f>'Staffing Rates'!$C20</f>
        <v>175.5</v>
      </c>
      <c r="G23" s="21">
        <v>38</v>
      </c>
      <c r="H23" s="71">
        <f t="shared" si="1"/>
        <v>320112</v>
      </c>
    </row>
    <row r="24" spans="1:8" s="46" customFormat="1" x14ac:dyDescent="0.25">
      <c r="A24" s="68">
        <v>14</v>
      </c>
      <c r="B24" s="19" t="str">
        <f>'Staffing Rates'!B21</f>
        <v>Systems Development Engineer</v>
      </c>
      <c r="C24" s="20">
        <f>'Staffing Rates'!$C21</f>
        <v>185.25</v>
      </c>
      <c r="D24" s="21">
        <v>48</v>
      </c>
      <c r="E24" s="71">
        <f t="shared" si="0"/>
        <v>346788</v>
      </c>
      <c r="F24" s="20">
        <f>'Staffing Rates'!$C21</f>
        <v>185.25</v>
      </c>
      <c r="G24" s="21">
        <v>57</v>
      </c>
      <c r="H24" s="71">
        <f t="shared" si="1"/>
        <v>506844</v>
      </c>
    </row>
    <row r="25" spans="1:8" s="46" customFormat="1" x14ac:dyDescent="0.25">
      <c r="A25" s="68">
        <v>15</v>
      </c>
      <c r="B25" s="19" t="str">
        <f>'Staffing Rates'!B22</f>
        <v>Product Manager</v>
      </c>
      <c r="C25" s="20">
        <f>'Staffing Rates'!$C22</f>
        <v>170.63</v>
      </c>
      <c r="D25" s="21">
        <v>12</v>
      </c>
      <c r="E25" s="71">
        <f t="shared" si="0"/>
        <v>79854.84</v>
      </c>
      <c r="F25" s="20">
        <f>'Staffing Rates'!$C22</f>
        <v>170.63</v>
      </c>
      <c r="G25" s="21">
        <v>14</v>
      </c>
      <c r="H25" s="71">
        <f t="shared" si="1"/>
        <v>114663.35999999999</v>
      </c>
    </row>
    <row r="26" spans="1:8" s="46" customFormat="1" x14ac:dyDescent="0.25">
      <c r="A26" s="68">
        <v>16</v>
      </c>
      <c r="B26" s="19" t="str">
        <f>'Staffing Rates'!B23</f>
        <v>Web Developer</v>
      </c>
      <c r="C26" s="20">
        <f>'Staffing Rates'!$C23</f>
        <v>175.5</v>
      </c>
      <c r="D26" s="21">
        <v>8</v>
      </c>
      <c r="E26" s="71">
        <f t="shared" si="0"/>
        <v>54756</v>
      </c>
      <c r="F26" s="20">
        <f>'Staffing Rates'!$C23</f>
        <v>175.5</v>
      </c>
      <c r="G26" s="21">
        <v>10</v>
      </c>
      <c r="H26" s="71">
        <f t="shared" si="1"/>
        <v>84240</v>
      </c>
    </row>
    <row r="27" spans="1:8" s="46" customFormat="1" x14ac:dyDescent="0.25">
      <c r="A27" s="68">
        <v>17</v>
      </c>
      <c r="B27" s="19" t="str">
        <f>'Staffing Rates'!B24</f>
        <v>UX/UI Designer</v>
      </c>
      <c r="C27" s="20">
        <f>'Staffing Rates'!$C24</f>
        <v>175.5</v>
      </c>
      <c r="D27" s="21">
        <v>4</v>
      </c>
      <c r="E27" s="71">
        <f t="shared" si="0"/>
        <v>27378</v>
      </c>
      <c r="F27" s="20">
        <f>'Staffing Rates'!$C24</f>
        <v>175.5</v>
      </c>
      <c r="G27" s="21">
        <v>5</v>
      </c>
      <c r="H27" s="71">
        <f t="shared" si="1"/>
        <v>42120</v>
      </c>
    </row>
    <row r="28" spans="1:8" s="46" customFormat="1" x14ac:dyDescent="0.25">
      <c r="A28" s="68">
        <v>18</v>
      </c>
      <c r="B28" s="19" t="str">
        <f>'Staffing Rates'!B25</f>
        <v>Data Architect</v>
      </c>
      <c r="C28" s="20">
        <f>'Staffing Rates'!$C25</f>
        <v>185.25</v>
      </c>
      <c r="D28" s="21">
        <v>12</v>
      </c>
      <c r="E28" s="71">
        <f t="shared" si="0"/>
        <v>86697</v>
      </c>
      <c r="F28" s="20">
        <f>'Staffing Rates'!$C25</f>
        <v>185.25</v>
      </c>
      <c r="G28" s="21">
        <v>14</v>
      </c>
      <c r="H28" s="71">
        <f t="shared" si="1"/>
        <v>124488</v>
      </c>
    </row>
    <row r="29" spans="1:8" s="46" customFormat="1" x14ac:dyDescent="0.25">
      <c r="A29" s="68">
        <v>19</v>
      </c>
      <c r="B29" s="19" t="str">
        <f>'Staffing Rates'!B26</f>
        <v>Data Report Developer</v>
      </c>
      <c r="C29" s="20">
        <f>'Staffing Rates'!$C26</f>
        <v>175.5</v>
      </c>
      <c r="D29" s="21">
        <v>18</v>
      </c>
      <c r="E29" s="71">
        <f t="shared" si="0"/>
        <v>123201</v>
      </c>
      <c r="F29" s="20">
        <f>'Staffing Rates'!$C26</f>
        <v>175.5</v>
      </c>
      <c r="G29" s="21">
        <v>21</v>
      </c>
      <c r="H29" s="71">
        <f t="shared" si="1"/>
        <v>176904</v>
      </c>
    </row>
    <row r="30" spans="1:8" s="46" customFormat="1" x14ac:dyDescent="0.25">
      <c r="A30" s="68">
        <v>20</v>
      </c>
      <c r="B30" s="19">
        <f>'Staffing Rates'!B27</f>
        <v>0</v>
      </c>
      <c r="C30" s="20">
        <f>'Staffing Rates'!$C27</f>
        <v>0</v>
      </c>
      <c r="D30" s="21"/>
      <c r="E30" s="71">
        <f t="shared" si="0"/>
        <v>0</v>
      </c>
      <c r="F30" s="20">
        <f>'Staffing Rates'!$C27</f>
        <v>0</v>
      </c>
      <c r="G30" s="21"/>
      <c r="H30" s="71">
        <f t="shared" si="1"/>
        <v>0</v>
      </c>
    </row>
    <row r="31" spans="1:8" s="46" customFormat="1" x14ac:dyDescent="0.25">
      <c r="A31" s="68">
        <v>21</v>
      </c>
      <c r="B31" s="19">
        <f>'Staffing Rates'!B28</f>
        <v>0</v>
      </c>
      <c r="C31" s="20">
        <f>'Staffing Rates'!$C28</f>
        <v>0</v>
      </c>
      <c r="D31" s="21"/>
      <c r="E31" s="71">
        <f t="shared" si="0"/>
        <v>0</v>
      </c>
      <c r="F31" s="20">
        <f>'Staffing Rates'!$C28</f>
        <v>0</v>
      </c>
      <c r="G31" s="21"/>
      <c r="H31" s="71">
        <f t="shared" si="1"/>
        <v>0</v>
      </c>
    </row>
    <row r="32" spans="1:8" s="46" customFormat="1" x14ac:dyDescent="0.25">
      <c r="A32" s="68">
        <v>22</v>
      </c>
      <c r="B32" s="19">
        <f>'Staffing Rates'!B29</f>
        <v>0</v>
      </c>
      <c r="C32" s="20">
        <f>'Staffing Rates'!$C29</f>
        <v>0</v>
      </c>
      <c r="D32" s="21"/>
      <c r="E32" s="71">
        <f t="shared" si="0"/>
        <v>0</v>
      </c>
      <c r="F32" s="20">
        <f>'Staffing Rates'!$C29</f>
        <v>0</v>
      </c>
      <c r="G32" s="21"/>
      <c r="H32" s="71">
        <f t="shared" si="1"/>
        <v>0</v>
      </c>
    </row>
    <row r="33" spans="1:8" s="46" customFormat="1" x14ac:dyDescent="0.25">
      <c r="A33" s="68">
        <v>23</v>
      </c>
      <c r="B33" s="19">
        <f>'Staffing Rates'!B30</f>
        <v>0</v>
      </c>
      <c r="C33" s="20">
        <f>'Staffing Rates'!$C30</f>
        <v>0</v>
      </c>
      <c r="D33" s="21"/>
      <c r="E33" s="71">
        <f t="shared" si="0"/>
        <v>0</v>
      </c>
      <c r="F33" s="20">
        <f>'Staffing Rates'!$C30</f>
        <v>0</v>
      </c>
      <c r="G33" s="21"/>
      <c r="H33" s="71">
        <f t="shared" si="1"/>
        <v>0</v>
      </c>
    </row>
    <row r="34" spans="1:8" s="46" customFormat="1" x14ac:dyDescent="0.25">
      <c r="A34" s="68">
        <v>24</v>
      </c>
      <c r="B34" s="19" t="str">
        <f>'Staffing Rates'!B26</f>
        <v>Data Report Developer</v>
      </c>
      <c r="C34" s="20">
        <f>'Staffing Rates'!$C31</f>
        <v>0</v>
      </c>
      <c r="D34" s="21"/>
      <c r="E34" s="71">
        <f t="shared" si="0"/>
        <v>0</v>
      </c>
      <c r="F34" s="20">
        <f>'Staffing Rates'!$C31</f>
        <v>0</v>
      </c>
      <c r="G34" s="21"/>
      <c r="H34" s="71">
        <f t="shared" si="1"/>
        <v>0</v>
      </c>
    </row>
    <row r="35" spans="1:8" s="46" customFormat="1" x14ac:dyDescent="0.25">
      <c r="A35" s="68">
        <v>25</v>
      </c>
      <c r="B35" s="19">
        <f>'Staffing Rates'!B27</f>
        <v>0</v>
      </c>
      <c r="C35" s="20">
        <f>'Staffing Rates'!$C32</f>
        <v>0</v>
      </c>
      <c r="D35" s="21"/>
      <c r="E35" s="71">
        <f t="shared" si="0"/>
        <v>0</v>
      </c>
      <c r="F35" s="20">
        <f>'Staffing Rates'!$C32</f>
        <v>0</v>
      </c>
      <c r="G35" s="21"/>
      <c r="H35" s="71">
        <f t="shared" si="1"/>
        <v>0</v>
      </c>
    </row>
    <row r="36" spans="1:8" s="46" customFormat="1" ht="30.75" thickBot="1" x14ac:dyDescent="0.3">
      <c r="A36" s="70"/>
      <c r="B36" s="72"/>
      <c r="C36" s="52" t="s">
        <v>55</v>
      </c>
      <c r="D36" s="14">
        <f>SUM(D11:D35)</f>
        <v>682</v>
      </c>
      <c r="E36" s="15">
        <f>SUM(E11:E35)</f>
        <v>4702977.24</v>
      </c>
      <c r="F36" s="52" t="s">
        <v>56</v>
      </c>
      <c r="G36" s="14">
        <f>SUM(G11:G35)</f>
        <v>813</v>
      </c>
      <c r="H36" s="15">
        <f>SUM(H11:H35)</f>
        <v>6900024.4800000004</v>
      </c>
    </row>
  </sheetData>
  <sheetProtection formatColumns="0"/>
  <mergeCells count="6">
    <mergeCell ref="D2:F2"/>
    <mergeCell ref="D3:F3"/>
    <mergeCell ref="G2:H2"/>
    <mergeCell ref="B5:H5"/>
    <mergeCell ref="C9:E9"/>
    <mergeCell ref="F9:H9"/>
  </mergeCells>
  <dataValidations count="2">
    <dataValidation type="decimal" allowBlank="1" showInputMessage="1" showErrorMessage="1" sqref="C11:D35 F11:G35" xr:uid="{380E0224-9347-4D74-9A2E-BE274113794C}">
      <formula1>0</formula1>
      <formula2>99999999999999900000</formula2>
    </dataValidation>
    <dataValidation type="textLength" allowBlank="1" showInputMessage="1" showErrorMessage="1" sqref="B11:B35" xr:uid="{4EA5BA21-7A18-4D8B-A30B-8E6C2785A44F}">
      <formula1>0</formula1>
      <formula2>100</formula2>
    </dataValidation>
  </dataValidations>
  <pageMargins left="0.25" right="0.25" top="0.75" bottom="0.75" header="0.3" footer="0.3"/>
  <pageSetup scale="42" orientation="landscape" horizontalDpi="1200" verticalDpi="1200" r:id="rId1"/>
  <ignoredErrors>
    <ignoredError sqref="C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showGridLines="0" zoomScaleNormal="100" workbookViewId="0"/>
  </sheetViews>
  <sheetFormatPr defaultColWidth="9.140625" defaultRowHeight="15" x14ac:dyDescent="0.25"/>
  <cols>
    <col min="1" max="1" width="4" style="42" customWidth="1"/>
    <col min="2" max="3" width="26.140625" style="42" customWidth="1"/>
    <col min="4" max="4" width="14" style="42" bestFit="1" customWidth="1"/>
    <col min="5" max="6" width="14" style="62" bestFit="1" customWidth="1"/>
    <col min="7" max="9" width="14" style="42" bestFit="1" customWidth="1"/>
    <col min="10" max="10" width="14" style="62" bestFit="1" customWidth="1"/>
    <col min="11" max="11" width="14" style="42" bestFit="1" customWidth="1"/>
    <col min="12" max="12" width="17.140625" style="42" customWidth="1"/>
    <col min="13" max="13" width="18.5703125" style="42" customWidth="1"/>
    <col min="14" max="16384" width="9.140625" style="42"/>
  </cols>
  <sheetData>
    <row r="1" spans="1:13" ht="16.5" x14ac:dyDescent="0.25">
      <c r="A1" s="63" t="s">
        <v>28</v>
      </c>
      <c r="B1" s="2"/>
      <c r="C1" s="2"/>
      <c r="D1" s="2"/>
      <c r="E1" s="64"/>
      <c r="F1" s="64"/>
      <c r="G1" s="2"/>
    </row>
    <row r="2" spans="1:13" ht="15" customHeight="1" x14ac:dyDescent="0.25">
      <c r="A2" s="93" t="s">
        <v>60</v>
      </c>
      <c r="B2" s="2"/>
      <c r="C2" s="2"/>
      <c r="D2" s="2"/>
      <c r="E2" s="64"/>
      <c r="F2" s="64"/>
      <c r="G2" s="59"/>
      <c r="H2" s="115" t="str">
        <f>'Staffing Rates'!E2</f>
        <v>Onpoint Health Data</v>
      </c>
      <c r="I2" s="115"/>
      <c r="J2" s="115"/>
      <c r="K2" s="115"/>
      <c r="L2" s="115"/>
    </row>
    <row r="3" spans="1:13" ht="16.5" customHeight="1" x14ac:dyDescent="0.25">
      <c r="A3" s="5" t="s">
        <v>12</v>
      </c>
      <c r="B3" s="2"/>
      <c r="C3" s="2"/>
      <c r="D3" s="2"/>
      <c r="E3" s="64"/>
      <c r="F3" s="64"/>
      <c r="G3" s="43"/>
      <c r="H3" s="116" t="s">
        <v>3</v>
      </c>
      <c r="I3" s="116"/>
      <c r="J3" s="116"/>
      <c r="K3" s="116"/>
      <c r="L3" s="116"/>
    </row>
    <row r="4" spans="1:13" x14ac:dyDescent="0.25">
      <c r="A4" s="6"/>
      <c r="B4" s="6"/>
      <c r="C4" s="6"/>
      <c r="D4" s="1"/>
      <c r="E4" s="67"/>
      <c r="F4" s="67"/>
      <c r="G4" s="1"/>
    </row>
    <row r="5" spans="1:13" ht="114" customHeight="1" x14ac:dyDescent="0.25">
      <c r="A5" s="2"/>
      <c r="B5" s="123" t="s">
        <v>46</v>
      </c>
      <c r="C5" s="123"/>
      <c r="D5" s="123"/>
      <c r="E5" s="123"/>
      <c r="F5" s="123"/>
      <c r="G5" s="123"/>
      <c r="H5" s="123"/>
      <c r="I5" s="123"/>
      <c r="J5" s="123"/>
      <c r="K5" s="123"/>
    </row>
    <row r="6" spans="1:13" ht="14.25" customHeight="1" x14ac:dyDescent="0.25">
      <c r="A6" s="2"/>
      <c r="B6" s="2"/>
      <c r="C6" s="2"/>
      <c r="D6" s="2"/>
      <c r="E6" s="64"/>
      <c r="F6" s="64"/>
      <c r="G6" s="44"/>
    </row>
    <row r="7" spans="1:13" ht="75" x14ac:dyDescent="0.25">
      <c r="B7" s="77" t="s">
        <v>13</v>
      </c>
      <c r="C7" s="78" t="s">
        <v>14</v>
      </c>
      <c r="D7" s="79" t="s">
        <v>15</v>
      </c>
      <c r="E7" s="79" t="s">
        <v>16</v>
      </c>
      <c r="F7" s="79" t="s">
        <v>34</v>
      </c>
      <c r="G7" s="79" t="s">
        <v>35</v>
      </c>
      <c r="H7" s="79" t="s">
        <v>17</v>
      </c>
      <c r="I7" s="79" t="s">
        <v>18</v>
      </c>
      <c r="J7" s="79" t="s">
        <v>24</v>
      </c>
      <c r="K7" s="79" t="s">
        <v>36</v>
      </c>
      <c r="L7" s="79" t="s">
        <v>19</v>
      </c>
      <c r="M7" s="79" t="s">
        <v>20</v>
      </c>
    </row>
    <row r="8" spans="1:13" x14ac:dyDescent="0.25">
      <c r="B8" s="80" t="s">
        <v>21</v>
      </c>
      <c r="C8" s="81" t="s">
        <v>22</v>
      </c>
      <c r="D8" s="57">
        <v>500</v>
      </c>
      <c r="E8" s="57">
        <v>500</v>
      </c>
      <c r="F8" s="57">
        <v>500</v>
      </c>
      <c r="G8" s="57">
        <v>500</v>
      </c>
      <c r="H8" s="57">
        <v>400</v>
      </c>
      <c r="I8" s="57">
        <v>400</v>
      </c>
      <c r="J8" s="57">
        <v>400</v>
      </c>
      <c r="K8" s="57">
        <v>400</v>
      </c>
      <c r="L8" s="57">
        <v>2000</v>
      </c>
      <c r="M8" s="57">
        <v>1600</v>
      </c>
    </row>
    <row r="9" spans="1:13" x14ac:dyDescent="0.25">
      <c r="B9" s="82" t="s">
        <v>80</v>
      </c>
      <c r="C9" s="83" t="s">
        <v>81</v>
      </c>
      <c r="D9" s="58">
        <v>11000</v>
      </c>
      <c r="E9" s="58">
        <v>11600</v>
      </c>
      <c r="F9" s="58">
        <v>12200</v>
      </c>
      <c r="G9" s="58">
        <v>12800</v>
      </c>
      <c r="H9" s="58">
        <v>13400</v>
      </c>
      <c r="I9" s="58">
        <v>14100</v>
      </c>
      <c r="J9" s="58">
        <v>14800</v>
      </c>
      <c r="K9" s="84">
        <v>15500</v>
      </c>
      <c r="L9" s="85">
        <f t="shared" ref="L9:L29" si="0">SUM($D9:$G9)</f>
        <v>47600</v>
      </c>
      <c r="M9" s="85">
        <f t="shared" ref="M9:M29" si="1">SUM($H9:$K9)</f>
        <v>57800</v>
      </c>
    </row>
    <row r="10" spans="1:13" x14ac:dyDescent="0.25">
      <c r="B10" s="82" t="s">
        <v>82</v>
      </c>
      <c r="C10" s="83" t="s">
        <v>83</v>
      </c>
      <c r="D10" s="58">
        <v>10000</v>
      </c>
      <c r="E10" s="58">
        <v>10000</v>
      </c>
      <c r="F10" s="58">
        <v>10000</v>
      </c>
      <c r="G10" s="58">
        <v>10000</v>
      </c>
      <c r="H10" s="58">
        <v>10000</v>
      </c>
      <c r="I10" s="58">
        <v>10000</v>
      </c>
      <c r="J10" s="58">
        <v>10000</v>
      </c>
      <c r="K10" s="84">
        <v>10000</v>
      </c>
      <c r="L10" s="85">
        <f t="shared" si="0"/>
        <v>40000</v>
      </c>
      <c r="M10" s="85">
        <f t="shared" si="1"/>
        <v>40000</v>
      </c>
    </row>
    <row r="11" spans="1:13" ht="28.5" x14ac:dyDescent="0.25">
      <c r="B11" s="82" t="s">
        <v>84</v>
      </c>
      <c r="C11" s="83" t="s">
        <v>85</v>
      </c>
      <c r="D11" s="58">
        <v>225000</v>
      </c>
      <c r="E11" s="58">
        <v>225000</v>
      </c>
      <c r="F11" s="58">
        <v>225000</v>
      </c>
      <c r="G11" s="58">
        <v>225000</v>
      </c>
      <c r="H11" s="58">
        <v>250000</v>
      </c>
      <c r="I11" s="58">
        <v>250000</v>
      </c>
      <c r="J11" s="58">
        <v>250000</v>
      </c>
      <c r="K11" s="84">
        <v>250000</v>
      </c>
      <c r="L11" s="85">
        <f t="shared" si="0"/>
        <v>900000</v>
      </c>
      <c r="M11" s="85">
        <f t="shared" si="1"/>
        <v>1000000</v>
      </c>
    </row>
    <row r="12" spans="1:13" x14ac:dyDescent="0.25">
      <c r="B12" s="82" t="s">
        <v>86</v>
      </c>
      <c r="C12" s="83" t="s">
        <v>87</v>
      </c>
      <c r="D12" s="58"/>
      <c r="E12" s="58"/>
      <c r="F12" s="58"/>
      <c r="G12" s="58"/>
      <c r="H12" s="58"/>
      <c r="I12" s="58"/>
      <c r="J12" s="58"/>
      <c r="K12" s="84">
        <v>12000</v>
      </c>
      <c r="L12" s="85">
        <f t="shared" si="0"/>
        <v>0</v>
      </c>
      <c r="M12" s="85">
        <f t="shared" si="1"/>
        <v>12000</v>
      </c>
    </row>
    <row r="13" spans="1:13" x14ac:dyDescent="0.25">
      <c r="B13" s="82"/>
      <c r="C13" s="83"/>
      <c r="D13" s="58"/>
      <c r="E13" s="58"/>
      <c r="F13" s="58"/>
      <c r="G13" s="58"/>
      <c r="H13" s="58"/>
      <c r="I13" s="58"/>
      <c r="J13" s="58"/>
      <c r="K13" s="84"/>
      <c r="L13" s="85">
        <f t="shared" si="0"/>
        <v>0</v>
      </c>
      <c r="M13" s="85">
        <f t="shared" si="1"/>
        <v>0</v>
      </c>
    </row>
    <row r="14" spans="1:13" x14ac:dyDescent="0.25">
      <c r="B14" s="82"/>
      <c r="C14" s="83"/>
      <c r="D14" s="58"/>
      <c r="E14" s="58"/>
      <c r="F14" s="58"/>
      <c r="G14" s="58"/>
      <c r="H14" s="58"/>
      <c r="I14" s="58"/>
      <c r="J14" s="58"/>
      <c r="K14" s="84"/>
      <c r="L14" s="85">
        <f t="shared" si="0"/>
        <v>0</v>
      </c>
      <c r="M14" s="85">
        <f t="shared" si="1"/>
        <v>0</v>
      </c>
    </row>
    <row r="15" spans="1:13" x14ac:dyDescent="0.25">
      <c r="B15" s="82"/>
      <c r="C15" s="83"/>
      <c r="D15" s="58"/>
      <c r="E15" s="58"/>
      <c r="F15" s="58"/>
      <c r="G15" s="58"/>
      <c r="H15" s="58"/>
      <c r="I15" s="58"/>
      <c r="J15" s="58"/>
      <c r="K15" s="84"/>
      <c r="L15" s="85">
        <f t="shared" si="0"/>
        <v>0</v>
      </c>
      <c r="M15" s="85">
        <f t="shared" si="1"/>
        <v>0</v>
      </c>
    </row>
    <row r="16" spans="1:13" x14ac:dyDescent="0.25">
      <c r="B16" s="82"/>
      <c r="C16" s="83"/>
      <c r="D16" s="58"/>
      <c r="E16" s="58"/>
      <c r="F16" s="58"/>
      <c r="G16" s="58"/>
      <c r="H16" s="58"/>
      <c r="I16" s="58"/>
      <c r="J16" s="58"/>
      <c r="K16" s="84"/>
      <c r="L16" s="85">
        <f t="shared" si="0"/>
        <v>0</v>
      </c>
      <c r="M16" s="85">
        <f t="shared" si="1"/>
        <v>0</v>
      </c>
    </row>
    <row r="17" spans="2:13" x14ac:dyDescent="0.25">
      <c r="B17" s="82"/>
      <c r="C17" s="83"/>
      <c r="D17" s="58"/>
      <c r="E17" s="58"/>
      <c r="F17" s="58"/>
      <c r="G17" s="58"/>
      <c r="H17" s="58"/>
      <c r="I17" s="58"/>
      <c r="J17" s="58"/>
      <c r="K17" s="84"/>
      <c r="L17" s="85">
        <f t="shared" si="0"/>
        <v>0</v>
      </c>
      <c r="M17" s="85">
        <f t="shared" si="1"/>
        <v>0</v>
      </c>
    </row>
    <row r="18" spans="2:13" x14ac:dyDescent="0.25">
      <c r="B18" s="82"/>
      <c r="C18" s="83"/>
      <c r="D18" s="58"/>
      <c r="E18" s="58"/>
      <c r="F18" s="58"/>
      <c r="G18" s="58"/>
      <c r="H18" s="58"/>
      <c r="I18" s="58"/>
      <c r="J18" s="58"/>
      <c r="K18" s="84"/>
      <c r="L18" s="85">
        <f t="shared" si="0"/>
        <v>0</v>
      </c>
      <c r="M18" s="85">
        <f t="shared" si="1"/>
        <v>0</v>
      </c>
    </row>
    <row r="19" spans="2:13" x14ac:dyDescent="0.25">
      <c r="B19" s="82"/>
      <c r="C19" s="83"/>
      <c r="D19" s="58"/>
      <c r="E19" s="58"/>
      <c r="F19" s="58"/>
      <c r="G19" s="58"/>
      <c r="H19" s="58"/>
      <c r="I19" s="58"/>
      <c r="J19" s="58"/>
      <c r="K19" s="84"/>
      <c r="L19" s="85">
        <f t="shared" si="0"/>
        <v>0</v>
      </c>
      <c r="M19" s="85">
        <f t="shared" si="1"/>
        <v>0</v>
      </c>
    </row>
    <row r="20" spans="2:13" x14ac:dyDescent="0.25">
      <c r="B20" s="82"/>
      <c r="C20" s="83"/>
      <c r="D20" s="58"/>
      <c r="E20" s="58"/>
      <c r="F20" s="58"/>
      <c r="G20" s="58"/>
      <c r="H20" s="58"/>
      <c r="I20" s="58"/>
      <c r="J20" s="58"/>
      <c r="K20" s="84"/>
      <c r="L20" s="85">
        <f t="shared" si="0"/>
        <v>0</v>
      </c>
      <c r="M20" s="85">
        <f t="shared" si="1"/>
        <v>0</v>
      </c>
    </row>
    <row r="21" spans="2:13" x14ac:dyDescent="0.25">
      <c r="B21" s="82"/>
      <c r="C21" s="83"/>
      <c r="D21" s="58"/>
      <c r="E21" s="58"/>
      <c r="F21" s="58"/>
      <c r="G21" s="58"/>
      <c r="H21" s="58"/>
      <c r="I21" s="58"/>
      <c r="J21" s="58"/>
      <c r="K21" s="84"/>
      <c r="L21" s="85">
        <f t="shared" si="0"/>
        <v>0</v>
      </c>
      <c r="M21" s="85">
        <f t="shared" si="1"/>
        <v>0</v>
      </c>
    </row>
    <row r="22" spans="2:13" x14ac:dyDescent="0.25">
      <c r="B22" s="82"/>
      <c r="C22" s="83"/>
      <c r="D22" s="58"/>
      <c r="E22" s="58"/>
      <c r="F22" s="58"/>
      <c r="G22" s="58"/>
      <c r="H22" s="58"/>
      <c r="I22" s="58"/>
      <c r="J22" s="58"/>
      <c r="K22" s="84"/>
      <c r="L22" s="85">
        <f t="shared" si="0"/>
        <v>0</v>
      </c>
      <c r="M22" s="85">
        <f t="shared" si="1"/>
        <v>0</v>
      </c>
    </row>
    <row r="23" spans="2:13" x14ac:dyDescent="0.25">
      <c r="B23" s="82"/>
      <c r="C23" s="83"/>
      <c r="D23" s="58"/>
      <c r="E23" s="58"/>
      <c r="F23" s="58"/>
      <c r="G23" s="58"/>
      <c r="H23" s="58"/>
      <c r="I23" s="58"/>
      <c r="J23" s="58"/>
      <c r="K23" s="84"/>
      <c r="L23" s="85">
        <f t="shared" si="0"/>
        <v>0</v>
      </c>
      <c r="M23" s="85">
        <f t="shared" si="1"/>
        <v>0</v>
      </c>
    </row>
    <row r="24" spans="2:13" x14ac:dyDescent="0.25">
      <c r="B24" s="82"/>
      <c r="C24" s="83"/>
      <c r="D24" s="58"/>
      <c r="E24" s="58"/>
      <c r="F24" s="58"/>
      <c r="G24" s="58"/>
      <c r="H24" s="58"/>
      <c r="I24" s="58"/>
      <c r="J24" s="58"/>
      <c r="K24" s="84"/>
      <c r="L24" s="85">
        <f t="shared" si="0"/>
        <v>0</v>
      </c>
      <c r="M24" s="85">
        <f t="shared" si="1"/>
        <v>0</v>
      </c>
    </row>
    <row r="25" spans="2:13" x14ac:dyDescent="0.25">
      <c r="B25" s="82"/>
      <c r="C25" s="83"/>
      <c r="D25" s="58"/>
      <c r="E25" s="58"/>
      <c r="F25" s="58"/>
      <c r="G25" s="58"/>
      <c r="H25" s="58"/>
      <c r="I25" s="58"/>
      <c r="J25" s="58"/>
      <c r="K25" s="84"/>
      <c r="L25" s="85">
        <f t="shared" si="0"/>
        <v>0</v>
      </c>
      <c r="M25" s="85">
        <f t="shared" si="1"/>
        <v>0</v>
      </c>
    </row>
    <row r="26" spans="2:13" x14ac:dyDescent="0.25">
      <c r="B26" s="82"/>
      <c r="C26" s="83"/>
      <c r="D26" s="58"/>
      <c r="E26" s="58"/>
      <c r="F26" s="58"/>
      <c r="G26" s="58"/>
      <c r="H26" s="58"/>
      <c r="I26" s="58"/>
      <c r="J26" s="58"/>
      <c r="K26" s="84"/>
      <c r="L26" s="85">
        <f t="shared" si="0"/>
        <v>0</v>
      </c>
      <c r="M26" s="85">
        <f t="shared" si="1"/>
        <v>0</v>
      </c>
    </row>
    <row r="27" spans="2:13" x14ac:dyDescent="0.25">
      <c r="B27" s="82"/>
      <c r="C27" s="83"/>
      <c r="D27" s="58"/>
      <c r="E27" s="58"/>
      <c r="F27" s="58"/>
      <c r="G27" s="58"/>
      <c r="H27" s="58"/>
      <c r="I27" s="58"/>
      <c r="J27" s="58"/>
      <c r="K27" s="84"/>
      <c r="L27" s="85">
        <f t="shared" si="0"/>
        <v>0</v>
      </c>
      <c r="M27" s="85">
        <f t="shared" si="1"/>
        <v>0</v>
      </c>
    </row>
    <row r="28" spans="2:13" x14ac:dyDescent="0.25">
      <c r="B28" s="82"/>
      <c r="C28" s="83"/>
      <c r="D28" s="58"/>
      <c r="E28" s="58"/>
      <c r="F28" s="58"/>
      <c r="G28" s="58"/>
      <c r="H28" s="58"/>
      <c r="I28" s="58"/>
      <c r="J28" s="58"/>
      <c r="K28" s="84"/>
      <c r="L28" s="85">
        <f t="shared" si="0"/>
        <v>0</v>
      </c>
      <c r="M28" s="85">
        <f t="shared" si="1"/>
        <v>0</v>
      </c>
    </row>
    <row r="29" spans="2:13" x14ac:dyDescent="0.25">
      <c r="B29" s="82"/>
      <c r="C29" s="83"/>
      <c r="D29" s="58"/>
      <c r="E29" s="58"/>
      <c r="F29" s="58"/>
      <c r="G29" s="58"/>
      <c r="H29" s="58"/>
      <c r="I29" s="58"/>
      <c r="J29" s="58"/>
      <c r="K29" s="84"/>
      <c r="L29" s="85">
        <f t="shared" si="0"/>
        <v>0</v>
      </c>
      <c r="M29" s="85">
        <f t="shared" si="1"/>
        <v>0</v>
      </c>
    </row>
    <row r="30" spans="2:13" x14ac:dyDescent="0.25">
      <c r="B30" s="122" t="s">
        <v>11</v>
      </c>
      <c r="C30" s="122"/>
      <c r="D30" s="85">
        <f>SUM(D9:D29)</f>
        <v>246000</v>
      </c>
      <c r="E30" s="85">
        <f t="shared" ref="E30:K30" si="2">SUM(E9:E29)</f>
        <v>246600</v>
      </c>
      <c r="F30" s="85">
        <f t="shared" si="2"/>
        <v>247200</v>
      </c>
      <c r="G30" s="85">
        <f t="shared" si="2"/>
        <v>247800</v>
      </c>
      <c r="H30" s="85">
        <f t="shared" si="2"/>
        <v>273400</v>
      </c>
      <c r="I30" s="85">
        <f t="shared" si="2"/>
        <v>274100</v>
      </c>
      <c r="J30" s="85">
        <f t="shared" si="2"/>
        <v>274800</v>
      </c>
      <c r="K30" s="85">
        <f t="shared" si="2"/>
        <v>287500</v>
      </c>
      <c r="L30" s="85">
        <f t="shared" ref="L30:M30" si="3">SUM(L9:L29)</f>
        <v>987600</v>
      </c>
      <c r="M30" s="85">
        <f t="shared" si="3"/>
        <v>1109800</v>
      </c>
    </row>
    <row r="39" spans="9:9" x14ac:dyDescent="0.25">
      <c r="I39" s="42" t="s">
        <v>25</v>
      </c>
    </row>
  </sheetData>
  <protectedRanges>
    <protectedRange sqref="B9:K29" name="Range1"/>
  </protectedRanges>
  <mergeCells count="4">
    <mergeCell ref="B30:C30"/>
    <mergeCell ref="H2:L2"/>
    <mergeCell ref="H3:L3"/>
    <mergeCell ref="B5:K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
  <sheetViews>
    <sheetView showGridLines="0" zoomScaleNormal="100" workbookViewId="0"/>
  </sheetViews>
  <sheetFormatPr defaultColWidth="9.140625" defaultRowHeight="15" x14ac:dyDescent="0.25"/>
  <cols>
    <col min="1" max="1" width="5" style="3" customWidth="1"/>
    <col min="2" max="2" width="44.5703125" style="3" customWidth="1"/>
    <col min="3" max="3" width="25.85546875" style="3" customWidth="1"/>
    <col min="4" max="4" width="23.5703125" style="3" customWidth="1"/>
    <col min="5" max="5" width="24.140625" style="3" customWidth="1"/>
    <col min="6" max="6" width="13.42578125" style="3" customWidth="1"/>
    <col min="7" max="7" width="10.5703125" style="3" customWidth="1"/>
    <col min="8" max="8" width="11.5703125" style="3" customWidth="1"/>
    <col min="9" max="11" width="18.85546875" style="3" customWidth="1"/>
    <col min="12" max="17" width="15.42578125" style="3" customWidth="1"/>
    <col min="18" max="16384" width="9.140625" style="3"/>
  </cols>
  <sheetData>
    <row r="1" spans="1:11" ht="16.5" x14ac:dyDescent="0.25">
      <c r="A1" s="63" t="s">
        <v>28</v>
      </c>
      <c r="B1" s="2"/>
      <c r="C1" s="2"/>
      <c r="D1" s="2"/>
      <c r="E1" s="2"/>
      <c r="F1" s="2"/>
      <c r="G1" s="2"/>
      <c r="H1" s="2"/>
      <c r="I1" s="2"/>
      <c r="J1" s="2"/>
      <c r="K1" s="2"/>
    </row>
    <row r="2" spans="1:11" ht="15" customHeight="1" x14ac:dyDescent="0.25">
      <c r="A2" s="93" t="s">
        <v>60</v>
      </c>
      <c r="B2" s="2"/>
      <c r="C2" s="2"/>
      <c r="D2" s="8" t="s">
        <v>1</v>
      </c>
      <c r="E2" s="128" t="s">
        <v>88</v>
      </c>
      <c r="F2" s="129"/>
      <c r="G2" s="130"/>
      <c r="H2" s="9"/>
      <c r="I2" s="9"/>
      <c r="J2" s="2"/>
      <c r="K2" s="2"/>
    </row>
    <row r="3" spans="1:11" x14ac:dyDescent="0.25">
      <c r="A3" s="5" t="s">
        <v>23</v>
      </c>
      <c r="B3" s="2"/>
      <c r="C3" s="2"/>
      <c r="D3" s="8"/>
      <c r="E3" s="102" t="s">
        <v>3</v>
      </c>
      <c r="F3" s="103"/>
      <c r="G3" s="104"/>
      <c r="H3" s="9"/>
      <c r="I3" s="9"/>
      <c r="J3" s="2"/>
      <c r="K3" s="2"/>
    </row>
    <row r="4" spans="1:11" x14ac:dyDescent="0.25">
      <c r="A4" s="6"/>
      <c r="B4" s="6"/>
      <c r="C4" s="2"/>
      <c r="D4" s="1"/>
      <c r="E4" s="1"/>
      <c r="F4" s="1"/>
      <c r="G4" s="1"/>
      <c r="H4" s="1"/>
      <c r="I4" s="1"/>
      <c r="J4" s="1"/>
      <c r="K4" s="1"/>
    </row>
    <row r="5" spans="1:11" ht="45" customHeight="1" x14ac:dyDescent="0.25">
      <c r="A5" s="2"/>
      <c r="B5" s="124" t="s">
        <v>57</v>
      </c>
      <c r="C5" s="125"/>
      <c r="D5" s="125"/>
      <c r="E5" s="125"/>
      <c r="F5" s="125"/>
      <c r="G5" s="125"/>
      <c r="H5" s="126"/>
    </row>
    <row r="6" spans="1:11" ht="15.75" thickBot="1" x14ac:dyDescent="0.3">
      <c r="A6" s="2"/>
      <c r="B6" s="127"/>
      <c r="C6" s="127"/>
      <c r="D6" s="127"/>
      <c r="E6" s="127"/>
      <c r="F6" s="127"/>
      <c r="G6" s="127"/>
      <c r="H6" s="127"/>
    </row>
    <row r="7" spans="1:11" x14ac:dyDescent="0.25">
      <c r="B7" s="32" t="s">
        <v>38</v>
      </c>
      <c r="C7" s="33">
        <f>IFERROR(SUM('DDI Costs'!E36/'DDI Costs'!D36),"")</f>
        <v>178.15841424968474</v>
      </c>
    </row>
    <row r="8" spans="1:11" x14ac:dyDescent="0.25">
      <c r="B8" s="34" t="s">
        <v>37</v>
      </c>
      <c r="C8" s="35">
        <v>10000</v>
      </c>
    </row>
    <row r="9" spans="1:11" x14ac:dyDescent="0.25">
      <c r="B9" s="86" t="s">
        <v>40</v>
      </c>
      <c r="C9" s="87">
        <f>IFERROR(4*C7*C8,"")</f>
        <v>7126336.5699873893</v>
      </c>
    </row>
    <row r="10" spans="1:11" ht="30.75" thickBot="1" x14ac:dyDescent="0.3">
      <c r="B10" s="36" t="s">
        <v>41</v>
      </c>
      <c r="C10" s="37">
        <f>IFERROR(4*C7*C8,"")</f>
        <v>7126336.5699873893</v>
      </c>
    </row>
  </sheetData>
  <protectedRanges>
    <protectedRange sqref="B10 B8:C9" name="Range1"/>
  </protectedRanges>
  <mergeCells count="4">
    <mergeCell ref="B5:H5"/>
    <mergeCell ref="B6:H6"/>
    <mergeCell ref="E2:G2"/>
    <mergeCell ref="E3:G3"/>
  </mergeCells>
  <pageMargins left="0.7" right="0.7" top="0.75" bottom="0.75" header="0.3" footer="0.3"/>
  <pageSetup scale="59"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A10A80DE9D10846BE47CAE99E19164C" ma:contentTypeVersion="5" ma:contentTypeDescription="Create a new document." ma:contentTypeScope="" ma:versionID="2092c81ff0da6987a9846f7f3e4afae8">
  <xsd:schema xmlns:xsd="http://www.w3.org/2001/XMLSchema" xmlns:xs="http://www.w3.org/2001/XMLSchema" xmlns:p="http://schemas.microsoft.com/office/2006/metadata/properties" xmlns:ns2="7f22c1bf-4db9-470b-9d4a-58ad76a551f4" targetNamespace="http://schemas.microsoft.com/office/2006/metadata/properties" ma:root="true" ma:fieldsID="5cc1f08fba92e85c1012c20462e75b59" ns2:_="">
    <xsd:import namespace="7f22c1bf-4db9-470b-9d4a-58ad76a551f4"/>
    <xsd:element name="properties">
      <xsd:complexType>
        <xsd:sequence>
          <xsd:element name="documentManagement">
            <xsd:complexType>
              <xsd:all>
                <xsd:element ref="ns2:MediaServiceMetadata" minOccurs="0"/>
                <xsd:element ref="ns2:MediaServiceFastMetadata" minOccurs="0"/>
                <xsd:element ref="ns2:Status" minOccurs="0"/>
                <xsd:element ref="ns2:Category" minOccurs="0"/>
                <xsd:element ref="ns2:Subcateg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2c1bf-4db9-470b-9d4a-58ad76a55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tatus" ma:index="10" nillable="true" ma:displayName="Status" ma:format="Dropdown" ma:internalName="Status">
      <xsd:simpleType>
        <xsd:restriction base="dms:Choice">
          <xsd:enumeration value="Template"/>
          <xsd:enumeration value="Draft"/>
          <xsd:enumeration value="In Review"/>
          <xsd:enumeration value="Final"/>
        </xsd:restriction>
      </xsd:simpleType>
    </xsd:element>
    <xsd:element name="Category" ma:index="11" nillable="true" ma:displayName="Category" ma:format="Dropdown" ma:internalName="Category">
      <xsd:simpleType>
        <xsd:restriction base="dms:Text">
          <xsd:maxLength value="255"/>
        </xsd:restriction>
      </xsd:simpleType>
    </xsd:element>
    <xsd:element name="Subcategory" ma:index="12" nillable="true" ma:displayName="Subcategory" ma:internalName="Sub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tatus xmlns="7f22c1bf-4db9-470b-9d4a-58ad76a551f4" xsi:nil="true"/>
    <Subcategory xmlns="7f22c1bf-4db9-470b-9d4a-58ad76a551f4" xsi:nil="true"/>
    <Category xmlns="7f22c1bf-4db9-470b-9d4a-58ad76a551f4" xsi:nil="true"/>
  </documentManagement>
</p:properties>
</file>

<file path=customXml/itemProps1.xml><?xml version="1.0" encoding="utf-8"?>
<ds:datastoreItem xmlns:ds="http://schemas.openxmlformats.org/officeDocument/2006/customXml" ds:itemID="{AC99F971-24D3-4A4E-90F5-A41BEFD4C197}">
  <ds:schemaRefs>
    <ds:schemaRef ds:uri="http://schemas.microsoft.com/sharepoint/v3/contenttype/forms"/>
  </ds:schemaRefs>
</ds:datastoreItem>
</file>

<file path=customXml/itemProps2.xml><?xml version="1.0" encoding="utf-8"?>
<ds:datastoreItem xmlns:ds="http://schemas.openxmlformats.org/officeDocument/2006/customXml" ds:itemID="{052C01BA-4196-4F35-A715-7EF6CF8CCF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22c1bf-4db9-470b-9d4a-58ad76a55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E32D21-FCFA-4093-8ABB-876E8D906959}">
  <ds:schemaRefs>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purl.org/dc/elements/1.1/"/>
    <ds:schemaRef ds:uri="http://schemas.microsoft.com/office/2006/documentManagement/types"/>
    <ds:schemaRef ds:uri="7f22c1bf-4db9-470b-9d4a-58ad76a551f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Title</vt:lpstr>
      <vt:lpstr>Summary</vt:lpstr>
      <vt:lpstr>Staffing Rates</vt:lpstr>
      <vt:lpstr>DDI Costs</vt:lpstr>
      <vt:lpstr>Sys. Main. &amp; Admin. Resp. Costs</vt:lpstr>
      <vt:lpstr>Other Costs</vt:lpstr>
      <vt:lpstr>Enhancements</vt:lpstr>
      <vt:lpstr>'DDI Costs'!Print_Area</vt:lpstr>
      <vt:lpstr>Enhancements!Print_Area</vt:lpstr>
      <vt:lpstr>'Staffing Rates'!Print_Area</vt:lpstr>
      <vt:lpstr>Summary!Print_Area</vt:lpstr>
      <vt:lpstr>'Sys. Main. &amp; Admin. Resp. Costs'!Print_Area</vt:lpstr>
      <vt:lpstr>Title!Print_Area</vt:lpstr>
      <vt:lpstr>'DDI Costs'!Print_Titles</vt:lpstr>
      <vt:lpstr>'Sys. Main. &amp; Admin. Resp. Costs'!Print_Titles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Onpoint - IN RFP 22-70302 BAFO - “All Payer Claims Database Administrator” (2022-07-15)</dc:title>
  <dc:subject>R2 Clarifications - BAFO Cost Proposal</dc:subject>
  <dc:creator>Onpoint Health Data</dc:creator>
  <cp:keywords/>
  <dc:description/>
  <cp:lastModifiedBy>Davidson, Traci</cp:lastModifiedBy>
  <cp:revision/>
  <dcterms:created xsi:type="dcterms:W3CDTF">2015-01-30T02:18:39Z</dcterms:created>
  <dcterms:modified xsi:type="dcterms:W3CDTF">2022-07-15T12:42:19Z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0x0101006A10A80DE9D10846BE47CAE99E19164C</vt:lpwstr>
  </property>
</Properties>
</file>